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zda\Desktop\программа\23-27\август 2023\итог\"/>
    </mc:Choice>
  </mc:AlternateContent>
  <xr:revisionPtr revIDLastSave="0" documentId="13_ncr:1_{E6686415-8D0F-45A8-B1AC-8B4A710C195B}" xr6:coauthVersionLast="47" xr6:coauthVersionMax="47" xr10:uidLastSave="{00000000-0000-0000-0000-000000000000}"/>
  <bookViews>
    <workbookView xWindow="105" yWindow="0" windowWidth="28470" windowHeight="15600" xr2:uid="{00000000-000D-0000-FFFF-FFFF00000000}"/>
  </bookViews>
  <sheets>
    <sheet name="таблица 2 к Порядку  07.09.23" sheetId="5" r:id="rId1"/>
    <sheet name="Лист1" sheetId="6" r:id="rId2"/>
  </sheets>
  <externalReferences>
    <externalReference r:id="rId3"/>
  </externalReferences>
  <definedNames>
    <definedName name="_xlnm._FilterDatabase" localSheetId="0" hidden="1">'таблица 2 к Порядку  07.09.23'!$A$11:$L$216</definedName>
    <definedName name="_xlnm.Print_Titles" localSheetId="0">'таблица 2 к Порядку  07.09.23'!$9:$9</definedName>
    <definedName name="_xlnm.Print_Area" localSheetId="0">'таблица 2 к Порядку  07.09.23'!$A$1:$J$227</definedName>
  </definedNames>
  <calcPr calcId="191029" iterate="1"/>
</workbook>
</file>

<file path=xl/calcChain.xml><?xml version="1.0" encoding="utf-8"?>
<calcChain xmlns="http://schemas.openxmlformats.org/spreadsheetml/2006/main">
  <c r="E199" i="5" l="1"/>
  <c r="E200" i="5"/>
  <c r="E143" i="5"/>
  <c r="E144" i="5"/>
  <c r="E139" i="5"/>
  <c r="G134" i="5"/>
  <c r="F134" i="5"/>
  <c r="E134" i="5"/>
  <c r="J134" i="5" s="1"/>
  <c r="G132" i="5"/>
  <c r="F132" i="5"/>
  <c r="E132" i="5"/>
  <c r="J132" i="5" s="1"/>
  <c r="F92" i="5"/>
  <c r="E92" i="5"/>
  <c r="G94" i="5"/>
  <c r="F94" i="5"/>
  <c r="E94" i="5"/>
  <c r="G92" i="5"/>
  <c r="G93" i="5"/>
  <c r="F93" i="5"/>
  <c r="E93" i="5"/>
  <c r="J93" i="5" s="1"/>
  <c r="G47" i="5"/>
  <c r="F47" i="5"/>
  <c r="E47" i="5"/>
  <c r="E52" i="5"/>
  <c r="E42" i="5"/>
  <c r="G32" i="5"/>
  <c r="F32" i="5"/>
  <c r="F203" i="5"/>
  <c r="G203" i="5"/>
  <c r="H203" i="5"/>
  <c r="I203" i="5"/>
  <c r="F204" i="5"/>
  <c r="G204" i="5"/>
  <c r="H204" i="5"/>
  <c r="I204" i="5"/>
  <c r="F205" i="5"/>
  <c r="G205" i="5"/>
  <c r="H205" i="5"/>
  <c r="I205" i="5"/>
  <c r="F206" i="5"/>
  <c r="G206" i="5"/>
  <c r="H206" i="5"/>
  <c r="I206" i="5"/>
  <c r="E205" i="5"/>
  <c r="J205" i="5" s="1"/>
  <c r="E204" i="5"/>
  <c r="J204" i="5" s="1"/>
  <c r="E206" i="5"/>
  <c r="J206" i="5" s="1"/>
  <c r="E203" i="5"/>
  <c r="J203" i="5" s="1"/>
  <c r="J199" i="5"/>
  <c r="J200" i="5"/>
  <c r="J201" i="5"/>
  <c r="J198" i="5"/>
  <c r="J197" i="5" s="1"/>
  <c r="F197" i="5"/>
  <c r="G197" i="5"/>
  <c r="H197" i="5"/>
  <c r="I197" i="5"/>
  <c r="E197" i="5"/>
  <c r="J194" i="5"/>
  <c r="J195" i="5"/>
  <c r="J196" i="5"/>
  <c r="J193" i="5"/>
  <c r="F192" i="5"/>
  <c r="G192" i="5"/>
  <c r="H192" i="5"/>
  <c r="I192" i="5"/>
  <c r="J192" i="5"/>
  <c r="E192" i="5"/>
  <c r="J189" i="5"/>
  <c r="J190" i="5"/>
  <c r="J191" i="5"/>
  <c r="J188" i="5"/>
  <c r="F187" i="5"/>
  <c r="G187" i="5"/>
  <c r="H187" i="5"/>
  <c r="I187" i="5"/>
  <c r="J187" i="5"/>
  <c r="E187" i="5"/>
  <c r="J184" i="5"/>
  <c r="J185" i="5"/>
  <c r="J186" i="5"/>
  <c r="J183" i="5"/>
  <c r="F182" i="5"/>
  <c r="G182" i="5"/>
  <c r="H182" i="5"/>
  <c r="I182" i="5"/>
  <c r="J182" i="5"/>
  <c r="E182" i="5"/>
  <c r="J179" i="5"/>
  <c r="J180" i="5"/>
  <c r="J181" i="5"/>
  <c r="J178" i="5"/>
  <c r="J177" i="5" s="1"/>
  <c r="F177" i="5"/>
  <c r="G177" i="5"/>
  <c r="H177" i="5"/>
  <c r="I177" i="5"/>
  <c r="E177" i="5"/>
  <c r="J174" i="5"/>
  <c r="J175" i="5"/>
  <c r="J176" i="5"/>
  <c r="J173" i="5"/>
  <c r="J172" i="5"/>
  <c r="F172" i="5"/>
  <c r="G172" i="5"/>
  <c r="H172" i="5"/>
  <c r="I172" i="5"/>
  <c r="E172" i="5"/>
  <c r="F162" i="5"/>
  <c r="F213" i="5" s="1"/>
  <c r="G162" i="5"/>
  <c r="G213" i="5" s="1"/>
  <c r="H162" i="5"/>
  <c r="H213" i="5" s="1"/>
  <c r="I162" i="5"/>
  <c r="I213" i="5" s="1"/>
  <c r="F163" i="5"/>
  <c r="G163" i="5"/>
  <c r="H163" i="5"/>
  <c r="I163" i="5"/>
  <c r="F164" i="5"/>
  <c r="F215" i="5" s="1"/>
  <c r="G164" i="5"/>
  <c r="G215" i="5" s="1"/>
  <c r="H164" i="5"/>
  <c r="H215" i="5" s="1"/>
  <c r="I164" i="5"/>
  <c r="I215" i="5" s="1"/>
  <c r="F165" i="5"/>
  <c r="F216" i="5" s="1"/>
  <c r="G165" i="5"/>
  <c r="G216" i="5" s="1"/>
  <c r="H165" i="5"/>
  <c r="H216" i="5" s="1"/>
  <c r="I165" i="5"/>
  <c r="I216" i="5" s="1"/>
  <c r="E163" i="5"/>
  <c r="E214" i="5" s="1"/>
  <c r="J163" i="5"/>
  <c r="E164" i="5"/>
  <c r="E215" i="5" s="1"/>
  <c r="J215" i="5" s="1"/>
  <c r="J164" i="5"/>
  <c r="E165" i="5"/>
  <c r="E216" i="5" s="1"/>
  <c r="J216" i="5" s="1"/>
  <c r="J165" i="5"/>
  <c r="E162" i="5"/>
  <c r="J162" i="5"/>
  <c r="J161" i="5"/>
  <c r="J153" i="5"/>
  <c r="J154" i="5"/>
  <c r="J155" i="5"/>
  <c r="J152" i="5"/>
  <c r="J151" i="5"/>
  <c r="F151" i="5"/>
  <c r="G151" i="5"/>
  <c r="H151" i="5"/>
  <c r="I151" i="5"/>
  <c r="E151" i="5"/>
  <c r="J148" i="5"/>
  <c r="J149" i="5"/>
  <c r="J150" i="5"/>
  <c r="J147" i="5"/>
  <c r="J146" i="5"/>
  <c r="F146" i="5"/>
  <c r="G146" i="5"/>
  <c r="H146" i="5"/>
  <c r="I146" i="5"/>
  <c r="E146" i="5"/>
  <c r="F137" i="5"/>
  <c r="G137" i="5"/>
  <c r="H137" i="5"/>
  <c r="I137" i="5"/>
  <c r="F138" i="5"/>
  <c r="G138" i="5"/>
  <c r="H138" i="5"/>
  <c r="I138" i="5"/>
  <c r="F139" i="5"/>
  <c r="G139" i="5"/>
  <c r="H139" i="5"/>
  <c r="I139" i="5"/>
  <c r="F140" i="5"/>
  <c r="G140" i="5"/>
  <c r="H140" i="5"/>
  <c r="I140" i="5"/>
  <c r="E138" i="5"/>
  <c r="J138" i="5"/>
  <c r="E140" i="5"/>
  <c r="J140" i="5"/>
  <c r="E137" i="5"/>
  <c r="J137" i="5"/>
  <c r="J143" i="5"/>
  <c r="J145" i="5"/>
  <c r="J142" i="5"/>
  <c r="F141" i="5"/>
  <c r="G141" i="5"/>
  <c r="H141" i="5"/>
  <c r="I141" i="5"/>
  <c r="J133" i="5"/>
  <c r="J135" i="5"/>
  <c r="F131" i="5"/>
  <c r="G131" i="5"/>
  <c r="H131" i="5"/>
  <c r="I131" i="5"/>
  <c r="E131" i="5"/>
  <c r="J128" i="5"/>
  <c r="J129" i="5"/>
  <c r="J130" i="5"/>
  <c r="J127" i="5"/>
  <c r="F126" i="5"/>
  <c r="G126" i="5"/>
  <c r="H126" i="5"/>
  <c r="I126" i="5"/>
  <c r="J126" i="5"/>
  <c r="E126" i="5"/>
  <c r="J123" i="5"/>
  <c r="J124" i="5"/>
  <c r="J125" i="5"/>
  <c r="J122" i="5"/>
  <c r="F121" i="5"/>
  <c r="G121" i="5"/>
  <c r="H121" i="5"/>
  <c r="I121" i="5"/>
  <c r="J121" i="5"/>
  <c r="E121" i="5"/>
  <c r="J118" i="5"/>
  <c r="J119" i="5"/>
  <c r="J120" i="5"/>
  <c r="J117" i="5"/>
  <c r="F116" i="5"/>
  <c r="G116" i="5"/>
  <c r="H116" i="5"/>
  <c r="I116" i="5"/>
  <c r="E116" i="5"/>
  <c r="J113" i="5"/>
  <c r="J114" i="5"/>
  <c r="J115" i="5"/>
  <c r="J112" i="5"/>
  <c r="J111" i="5"/>
  <c r="F111" i="5"/>
  <c r="G111" i="5"/>
  <c r="H111" i="5"/>
  <c r="I111" i="5"/>
  <c r="E111" i="5"/>
  <c r="J108" i="5"/>
  <c r="J109" i="5"/>
  <c r="J110" i="5"/>
  <c r="J107" i="5"/>
  <c r="F106" i="5"/>
  <c r="G106" i="5"/>
  <c r="H106" i="5"/>
  <c r="I106" i="5"/>
  <c r="E106" i="5"/>
  <c r="J103" i="5"/>
  <c r="J104" i="5"/>
  <c r="J105" i="5"/>
  <c r="J102" i="5"/>
  <c r="F101" i="5"/>
  <c r="G101" i="5"/>
  <c r="H101" i="5"/>
  <c r="I101" i="5"/>
  <c r="E101" i="5"/>
  <c r="J98" i="5"/>
  <c r="J99" i="5"/>
  <c r="J100" i="5"/>
  <c r="J97" i="5"/>
  <c r="J96" i="5"/>
  <c r="F96" i="5"/>
  <c r="G96" i="5"/>
  <c r="H96" i="5"/>
  <c r="I96" i="5"/>
  <c r="E96" i="5"/>
  <c r="J94" i="5"/>
  <c r="J95" i="5"/>
  <c r="J92" i="5"/>
  <c r="G91" i="5"/>
  <c r="H91" i="5"/>
  <c r="I91" i="5"/>
  <c r="E91" i="5"/>
  <c r="H77" i="5"/>
  <c r="E78" i="5"/>
  <c r="E158" i="5"/>
  <c r="E209" i="5" s="1"/>
  <c r="F78" i="5"/>
  <c r="F158" i="5"/>
  <c r="F209" i="5"/>
  <c r="G78" i="5"/>
  <c r="G158" i="5"/>
  <c r="G209" i="5"/>
  <c r="H78" i="5"/>
  <c r="H158" i="5"/>
  <c r="H209" i="5" s="1"/>
  <c r="H168" i="5"/>
  <c r="I78" i="5"/>
  <c r="I158" i="5"/>
  <c r="I209" i="5" s="1"/>
  <c r="E79" i="5"/>
  <c r="F79" i="5"/>
  <c r="G79" i="5"/>
  <c r="H79" i="5"/>
  <c r="I79" i="5"/>
  <c r="E80" i="5"/>
  <c r="E160" i="5"/>
  <c r="E211" i="5" s="1"/>
  <c r="F80" i="5"/>
  <c r="F160" i="5"/>
  <c r="F211" i="5" s="1"/>
  <c r="F221" i="5" s="1"/>
  <c r="F170" i="5"/>
  <c r="G80" i="5"/>
  <c r="G160" i="5"/>
  <c r="G211" i="5" s="1"/>
  <c r="G221" i="5" s="1"/>
  <c r="G170" i="5"/>
  <c r="H80" i="5"/>
  <c r="H160" i="5"/>
  <c r="H211" i="5" s="1"/>
  <c r="H221" i="5" s="1"/>
  <c r="H170" i="5"/>
  <c r="I80" i="5"/>
  <c r="I160" i="5"/>
  <c r="I211" i="5" s="1"/>
  <c r="I221" i="5" s="1"/>
  <c r="I170" i="5"/>
  <c r="F77" i="5"/>
  <c r="G77" i="5"/>
  <c r="G157" i="5"/>
  <c r="I77" i="5"/>
  <c r="E77" i="5"/>
  <c r="E76" i="5"/>
  <c r="J88" i="5"/>
  <c r="J89" i="5"/>
  <c r="J90" i="5"/>
  <c r="J87" i="5"/>
  <c r="F86" i="5"/>
  <c r="G86" i="5"/>
  <c r="H86" i="5"/>
  <c r="I86" i="5"/>
  <c r="E86" i="5"/>
  <c r="J83" i="5"/>
  <c r="J84" i="5"/>
  <c r="J85" i="5"/>
  <c r="J82" i="5"/>
  <c r="F81" i="5"/>
  <c r="G81" i="5"/>
  <c r="H81" i="5"/>
  <c r="I81" i="5"/>
  <c r="E81" i="5"/>
  <c r="J73" i="5"/>
  <c r="J75" i="5"/>
  <c r="F71" i="5"/>
  <c r="G71" i="5"/>
  <c r="H71" i="5"/>
  <c r="I71" i="5"/>
  <c r="J68" i="5"/>
  <c r="J69" i="5"/>
  <c r="J70" i="5"/>
  <c r="J67" i="5"/>
  <c r="F66" i="5"/>
  <c r="G66" i="5"/>
  <c r="H66" i="5"/>
  <c r="I66" i="5"/>
  <c r="E66" i="5"/>
  <c r="J65" i="5"/>
  <c r="J63" i="5"/>
  <c r="J64" i="5"/>
  <c r="J62" i="5"/>
  <c r="F61" i="5"/>
  <c r="G61" i="5"/>
  <c r="H61" i="5"/>
  <c r="I61" i="5"/>
  <c r="E61" i="5"/>
  <c r="F57" i="5"/>
  <c r="G57" i="5"/>
  <c r="H57" i="5"/>
  <c r="I57" i="5"/>
  <c r="F58" i="5"/>
  <c r="G58" i="5"/>
  <c r="H58" i="5"/>
  <c r="I58" i="5"/>
  <c r="F59" i="5"/>
  <c r="G59" i="5"/>
  <c r="H59" i="5"/>
  <c r="I59" i="5"/>
  <c r="F60" i="5"/>
  <c r="G60" i="5"/>
  <c r="H60" i="5"/>
  <c r="I60" i="5"/>
  <c r="E58" i="5"/>
  <c r="E59" i="5"/>
  <c r="E60" i="5"/>
  <c r="J60" i="5"/>
  <c r="E57" i="5"/>
  <c r="J53" i="5"/>
  <c r="J54" i="5"/>
  <c r="J55" i="5"/>
  <c r="J52" i="5"/>
  <c r="F51" i="5"/>
  <c r="G51" i="5"/>
  <c r="H51" i="5"/>
  <c r="I51" i="5"/>
  <c r="E51" i="5"/>
  <c r="J48" i="5"/>
  <c r="J49" i="5"/>
  <c r="J50" i="5"/>
  <c r="J47" i="5"/>
  <c r="F46" i="5"/>
  <c r="G46" i="5"/>
  <c r="H46" i="5"/>
  <c r="I46" i="5"/>
  <c r="E46" i="5"/>
  <c r="J45" i="5"/>
  <c r="J43" i="5"/>
  <c r="F41" i="5"/>
  <c r="G41" i="5"/>
  <c r="H41" i="5"/>
  <c r="I41" i="5"/>
  <c r="J38" i="5"/>
  <c r="J39" i="5"/>
  <c r="J40" i="5"/>
  <c r="J37" i="5"/>
  <c r="F36" i="5"/>
  <c r="G36" i="5"/>
  <c r="H36" i="5"/>
  <c r="I36" i="5"/>
  <c r="E36" i="5"/>
  <c r="J33" i="5"/>
  <c r="J35" i="5"/>
  <c r="H31" i="5"/>
  <c r="I31" i="5"/>
  <c r="J28" i="5"/>
  <c r="J29" i="5"/>
  <c r="J30" i="5"/>
  <c r="J27" i="5"/>
  <c r="F26" i="5"/>
  <c r="G26" i="5"/>
  <c r="H26" i="5"/>
  <c r="I26" i="5"/>
  <c r="E26" i="5"/>
  <c r="J23" i="5"/>
  <c r="J24" i="5"/>
  <c r="J25" i="5"/>
  <c r="J22" i="5"/>
  <c r="F21" i="5"/>
  <c r="G21" i="5"/>
  <c r="H21" i="5"/>
  <c r="I21" i="5"/>
  <c r="E21" i="5"/>
  <c r="J18" i="5"/>
  <c r="J20" i="5"/>
  <c r="J13" i="5"/>
  <c r="J15" i="5"/>
  <c r="J42" i="5"/>
  <c r="E32" i="5"/>
  <c r="E17" i="5"/>
  <c r="E19" i="5"/>
  <c r="E44" i="5"/>
  <c r="J44" i="5"/>
  <c r="G34" i="5"/>
  <c r="G31" i="5"/>
  <c r="F34" i="5"/>
  <c r="F31" i="5"/>
  <c r="E34" i="5"/>
  <c r="G19" i="5"/>
  <c r="G16" i="5"/>
  <c r="F19" i="5"/>
  <c r="F16" i="5"/>
  <c r="B86" i="5"/>
  <c r="A86" i="5"/>
  <c r="E74" i="5"/>
  <c r="J74" i="5"/>
  <c r="E72" i="5"/>
  <c r="E157" i="5" s="1"/>
  <c r="J72" i="5"/>
  <c r="H17" i="5"/>
  <c r="G14" i="5"/>
  <c r="F14" i="5"/>
  <c r="F159" i="5"/>
  <c r="F210" i="5"/>
  <c r="F220" i="5"/>
  <c r="E14" i="5"/>
  <c r="I12" i="5"/>
  <c r="H12" i="5"/>
  <c r="H157" i="5"/>
  <c r="H208" i="5" s="1"/>
  <c r="I14" i="5"/>
  <c r="I11" i="5" s="1"/>
  <c r="I159" i="5"/>
  <c r="I210" i="5" s="1"/>
  <c r="I220" i="5" s="1"/>
  <c r="I169" i="5"/>
  <c r="H14" i="5"/>
  <c r="H159" i="5"/>
  <c r="H210" i="5" s="1"/>
  <c r="H220" i="5" s="1"/>
  <c r="H169" i="5"/>
  <c r="H167" i="5"/>
  <c r="H166" i="5"/>
  <c r="H156" i="5"/>
  <c r="G167" i="5"/>
  <c r="E170" i="5"/>
  <c r="J170" i="5"/>
  <c r="J160" i="5"/>
  <c r="I168" i="5"/>
  <c r="E168" i="5"/>
  <c r="E11" i="5"/>
  <c r="J59" i="5"/>
  <c r="J79" i="5"/>
  <c r="H76" i="5"/>
  <c r="J19" i="5"/>
  <c r="F11" i="5"/>
  <c r="E56" i="5"/>
  <c r="J57" i="5"/>
  <c r="E161" i="5"/>
  <c r="J12" i="5"/>
  <c r="G11" i="5"/>
  <c r="J32" i="5"/>
  <c r="E41" i="5"/>
  <c r="E71" i="5"/>
  <c r="J14" i="5"/>
  <c r="H16" i="5"/>
  <c r="I17" i="5"/>
  <c r="I16" i="5"/>
  <c r="J34" i="5"/>
  <c r="J31" i="5"/>
  <c r="E16" i="5"/>
  <c r="H11" i="5"/>
  <c r="J17" i="5"/>
  <c r="E31" i="5"/>
  <c r="J58" i="5"/>
  <c r="H56" i="5"/>
  <c r="F56" i="5"/>
  <c r="J71" i="5"/>
  <c r="J80" i="5"/>
  <c r="J78" i="5"/>
  <c r="J51" i="5"/>
  <c r="J61" i="5"/>
  <c r="J81" i="5"/>
  <c r="I76" i="5"/>
  <c r="F76" i="5"/>
  <c r="J101" i="5"/>
  <c r="J116" i="5"/>
  <c r="J21" i="5"/>
  <c r="J36" i="5"/>
  <c r="J86" i="5"/>
  <c r="J77" i="5"/>
  <c r="J16" i="5"/>
  <c r="J41" i="5"/>
  <c r="J56" i="5"/>
  <c r="G76" i="5"/>
  <c r="J26" i="5"/>
  <c r="J46" i="5"/>
  <c r="J66" i="5"/>
  <c r="J106" i="5"/>
  <c r="J11" i="5"/>
  <c r="I157" i="5"/>
  <c r="I208" i="5" s="1"/>
  <c r="J76" i="5"/>
  <c r="I167" i="5"/>
  <c r="I156" i="5"/>
  <c r="I166" i="5"/>
  <c r="G159" i="5"/>
  <c r="G210" i="5"/>
  <c r="G220" i="5"/>
  <c r="J131" i="5"/>
  <c r="F157" i="5"/>
  <c r="G169" i="5"/>
  <c r="F169" i="5"/>
  <c r="J91" i="5"/>
  <c r="G168" i="5"/>
  <c r="G166" i="5"/>
  <c r="J158" i="5"/>
  <c r="F168" i="5"/>
  <c r="J168" i="5"/>
  <c r="F91" i="5"/>
  <c r="E213" i="5"/>
  <c r="E167" i="5"/>
  <c r="G156" i="5"/>
  <c r="F208" i="5"/>
  <c r="F167" i="5"/>
  <c r="F166" i="5"/>
  <c r="J157" i="5"/>
  <c r="F156" i="5"/>
  <c r="J213" i="5"/>
  <c r="E212" i="5"/>
  <c r="J167" i="5"/>
  <c r="F218" i="5"/>
  <c r="F207" i="5"/>
  <c r="I218" i="5" l="1"/>
  <c r="I207" i="5"/>
  <c r="H218" i="5"/>
  <c r="H207" i="5"/>
  <c r="I56" i="5"/>
  <c r="G56" i="5"/>
  <c r="J211" i="5"/>
  <c r="E221" i="5"/>
  <c r="J221" i="5" s="1"/>
  <c r="I136" i="5"/>
  <c r="H136" i="5"/>
  <c r="G136" i="5"/>
  <c r="F136" i="5"/>
  <c r="I214" i="5"/>
  <c r="I219" i="5" s="1"/>
  <c r="I161" i="5"/>
  <c r="H214" i="5"/>
  <c r="H219" i="5" s="1"/>
  <c r="H161" i="5"/>
  <c r="G214" i="5"/>
  <c r="G219" i="5" s="1"/>
  <c r="G161" i="5"/>
  <c r="F214" i="5"/>
  <c r="F161" i="5"/>
  <c r="I212" i="5"/>
  <c r="H212" i="5"/>
  <c r="G212" i="5"/>
  <c r="F212" i="5"/>
  <c r="I202" i="5"/>
  <c r="H202" i="5"/>
  <c r="G202" i="5"/>
  <c r="F202" i="5"/>
  <c r="J202" i="5"/>
  <c r="E208" i="5"/>
  <c r="E218" i="5" s="1"/>
  <c r="G208" i="5"/>
  <c r="J208" i="5"/>
  <c r="E202" i="5"/>
  <c r="J209" i="5"/>
  <c r="E219" i="5"/>
  <c r="J139" i="5"/>
  <c r="J136" i="5" s="1"/>
  <c r="E159" i="5"/>
  <c r="E136" i="5"/>
  <c r="E141" i="5"/>
  <c r="J144" i="5"/>
  <c r="J141" i="5" s="1"/>
  <c r="F219" i="5" l="1"/>
  <c r="J214" i="5"/>
  <c r="J212" i="5" s="1"/>
  <c r="H217" i="5"/>
  <c r="H229" i="5" s="1"/>
  <c r="I217" i="5"/>
  <c r="I229" i="5" s="1"/>
  <c r="G207" i="5"/>
  <c r="G218" i="5"/>
  <c r="E210" i="5"/>
  <c r="J159" i="5"/>
  <c r="J156" i="5" s="1"/>
  <c r="E169" i="5"/>
  <c r="E156" i="5"/>
  <c r="F217" i="5" l="1"/>
  <c r="F229" i="5" s="1"/>
  <c r="J219" i="5"/>
  <c r="G217" i="5"/>
  <c r="G229" i="5" s="1"/>
  <c r="J218" i="5"/>
  <c r="J169" i="5"/>
  <c r="J166" i="5" s="1"/>
  <c r="E166" i="5"/>
  <c r="E220" i="5"/>
  <c r="J210" i="5"/>
  <c r="J207" i="5" s="1"/>
  <c r="E207" i="5"/>
  <c r="J220" i="5" l="1"/>
  <c r="J217" i="5" s="1"/>
  <c r="J229" i="5" s="1"/>
  <c r="E217" i="5"/>
  <c r="E229" i="5" s="1"/>
</calcChain>
</file>

<file path=xl/sharedStrings.xml><?xml version="1.0" encoding="utf-8"?>
<sst xmlns="http://schemas.openxmlformats.org/spreadsheetml/2006/main" count="344" uniqueCount="97">
  <si>
    <t>"</t>
  </si>
  <si>
    <t>Примечание :</t>
  </si>
  <si>
    <t>ВБ</t>
  </si>
  <si>
    <t>ОБ</t>
  </si>
  <si>
    <t>ФБ</t>
  </si>
  <si>
    <t>Всего</t>
  </si>
  <si>
    <t xml:space="preserve">Итого
</t>
  </si>
  <si>
    <t>Итого по муниципальной программе</t>
  </si>
  <si>
    <t>Итого по подпрограмме 2</t>
  </si>
  <si>
    <t>Транспортное обеспечение</t>
  </si>
  <si>
    <t>Проведение мероприятий по повышению энергетической эффективности подведомственных учреждений</t>
  </si>
  <si>
    <t>Основное мероприятие 2.3</t>
  </si>
  <si>
    <t>Основное мероприятие 2.2</t>
  </si>
  <si>
    <t>Основное мероприятие 2.1</t>
  </si>
  <si>
    <t>Подпрограмма 2  Обеспечение условий для реализации программы</t>
  </si>
  <si>
    <t>Итого по подпрограмме 1</t>
  </si>
  <si>
    <t>Реализация мероприятий по оказанию содействия в трудоустройстве незанятых инвалидов, в том числе инвалидов молодого возраста на оборудованные (оснащенные) для них рабочие места</t>
  </si>
  <si>
    <t>Основное мероприятие 1.19</t>
  </si>
  <si>
    <t xml:space="preserve">Приобретение услуг распределительно-логистического центра на поставки продовольственных товаров для муниципальных общеобразовательных организаций	</t>
  </si>
  <si>
    <t>Основное мероприятие 1.18</t>
  </si>
  <si>
    <t>Проведение мероприятий по антитеррористической защищенности образовательных организаций</t>
  </si>
  <si>
    <t>Основное мероприятие 1.17</t>
  </si>
  <si>
    <t>Создание новых мест для реализации программ дополнительного образования</t>
  </si>
  <si>
    <t>Основное мероприятие 1.16</t>
  </si>
  <si>
    <t>Основное мероприятие 1.15</t>
  </si>
  <si>
    <t xml:space="preserve">Проведение мероприятий по обеспечению условий для организации питания обучающихся в муниципальных общеобразовательных организациях(пищеблоки)
</t>
  </si>
  <si>
    <t>Основное мероприятие 1.14</t>
  </si>
  <si>
    <t>Основное мероприятие 1.13</t>
  </si>
  <si>
    <t xml:space="preserve"> мероприятие 1.12.1</t>
  </si>
  <si>
    <t>Реализации регионального проекта «Цифровая обра-зовательная среда»</t>
  </si>
  <si>
    <t>Основное мероприятие 1.12</t>
  </si>
  <si>
    <t>Основное мероприятие 1.11</t>
  </si>
  <si>
    <t>Реконструкция, ремонт и капитальный ремонт обра-зовательных учреждений муниципальной собственности в целях обеспечения безопасности обучающихся (воспитанников)</t>
  </si>
  <si>
    <t>Основное мероприятие 1.10</t>
  </si>
  <si>
    <t>Реализация регионального проекта «Современная школа»</t>
  </si>
  <si>
    <t>Основное мероприятие 1.9</t>
  </si>
  <si>
    <t>Организация каникулярно
го отдыха детей</t>
  </si>
  <si>
    <t>Основное мероприятие 1.8</t>
  </si>
  <si>
    <t>Реконструкция, капитальный ремонт  и ремонт образовательных организаций</t>
  </si>
  <si>
    <t>Основное мероприятие 1.7</t>
  </si>
  <si>
    <t>Реализация федерального приоритетного проекта «Доступное  дополнительное образование детей»</t>
  </si>
  <si>
    <t>Основное мероприятие 1.6</t>
  </si>
  <si>
    <t>Обеспечение  предоставления мер социальной поддержки  отдельным категориям граждан в целях реализации права на образование</t>
  </si>
  <si>
    <t>Основное мероприятие 1.5</t>
  </si>
  <si>
    <t>Модернизация условий получения  образования в соответствии с федеральными государственными образовательными стандартами</t>
  </si>
  <si>
    <t>Основное мероприятие 1.4</t>
  </si>
  <si>
    <t>Организация предоставления дополнительного образования в образовательных организациях</t>
  </si>
  <si>
    <t>Основное мероприятие 1.3</t>
  </si>
  <si>
    <t>Организация предоставления начального общего, основного общего, среднего общего образования в образовательных организациях</t>
  </si>
  <si>
    <t>Основное мероприятие 1.2</t>
  </si>
  <si>
    <t>Организация предоставления дошкольного образования в образовательных организациях</t>
  </si>
  <si>
    <t>Основное мероприятие 1.1</t>
  </si>
  <si>
    <t>Подпрограмма 1. Развитие общего и дополнительного образования</t>
  </si>
  <si>
    <t>год</t>
  </si>
  <si>
    <t>Итого</t>
  </si>
  <si>
    <t xml:space="preserve">Объем финансового обеспечения (тыс. руб.), годы </t>
  </si>
  <si>
    <t>Источники ресурсного обеспечения</t>
  </si>
  <si>
    <t>Ответственный исполнитель, соисполнители, исполнители</t>
  </si>
  <si>
    <t>Наименование основного мероприятия, мероприятия</t>
  </si>
  <si>
    <t>Статус и номер</t>
  </si>
  <si>
    <t>перед печатью постановления СКРОЙТЕ ЭТУ СТРОКУ</t>
  </si>
  <si>
    <t>Проект   июль 2022г.</t>
  </si>
  <si>
    <t>Финансовое обеспечение мероприятий Программы</t>
  </si>
  <si>
    <t>Приложение 1 к Программе</t>
  </si>
  <si>
    <t>"Развитие образования в  Сокольском муниципальном округе на 2023 - 2027 годы"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</si>
  <si>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</si>
  <si>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Основное мероприятие 1.20</t>
  </si>
  <si>
    <t>Организация временного трудоустройства несовершеннолетних граждан в возрасте от 14 до 18 лет в свободное от учебы время.</t>
  </si>
  <si>
    <t>МБ</t>
  </si>
  <si>
    <t xml:space="preserve">Обеспечение деятельности органов местного самоуправления </t>
  </si>
  <si>
    <t xml:space="preserve">Управление образования </t>
  </si>
  <si>
    <t xml:space="preserve">Управление культуры, спорта, молодежной политики и туризма </t>
  </si>
  <si>
    <t>Управление образования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</si>
  <si>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</si>
  <si>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Оснащение (обновление материально 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программам.</t>
  </si>
  <si>
    <t xml:space="preserve">Обеспечение  материально – технической базой образовательных организаций для внедрения цифровой образовательной среды и развития цифровых навыков обучающихся </t>
  </si>
  <si>
    <t xml:space="preserve">Обеспечение  питанием обучающихся с ограниченными возможностями здоровья, не проживающих в организациях осуществляющих образова-тельную деятельность по адаптированным основным общеобразовательным программам </t>
  </si>
  <si>
    <t>Реализация регионального проекта "Патриотическое воспитание граждан Российской Федерации"</t>
  </si>
  <si>
    <t>Обеспечение деятельности казенного учреждения</t>
  </si>
  <si>
    <t>Основное мероприятие 2.5</t>
  </si>
  <si>
    <t>Основное мероприятие 2.4</t>
  </si>
  <si>
    <t>Приобретение услуг распределительно-логистического центра на по-ставку продовольственных товаров для муниципальных  организаций.</t>
  </si>
  <si>
    <t xml:space="preserve">          ФБ – федеральный бюджет;</t>
  </si>
  <si>
    <t>Обновление материально – технической базы для организации учебно – исследовательской, научно – практической,творческой деятельности, занятий физической культурой и спортом в образовательных организациях.</t>
  </si>
  <si>
    <t xml:space="preserve">          ОБ – областной бюджет;</t>
  </si>
  <si>
    <t xml:space="preserve">          ВБ – внебюджетные источники финансирования (государственные внебюджетные фонды, средства юридических и физических лиц (семей), являющихся  участниками мероприятий муниципальной программы).</t>
  </si>
  <si>
    <t xml:space="preserve"> Основное мероприятие 1.21  </t>
  </si>
  <si>
    <t>Основное мероприятие 1.22</t>
  </si>
  <si>
    <t>Мероприятие 1.22.1</t>
  </si>
  <si>
    <t>Мероприятие 1.23</t>
  </si>
  <si>
    <t>Укрепление материально - технической базы образовательных организаций</t>
  </si>
  <si>
    <t>Мероприятие 1.24</t>
  </si>
  <si>
    <t>Обеспечение персонифицированного финансирования дополнительного образования детей</t>
  </si>
  <si>
    <t>Обеспечение деятельности советников директора по воспитанию и взаимодействию с детскими общественными объединениями и общественными организациями</t>
  </si>
  <si>
    <t>проверка</t>
  </si>
  <si>
    <t>Основное мероприятие 2.6</t>
  </si>
  <si>
    <r>
      <t xml:space="preserve">          МБ </t>
    </r>
    <r>
      <rPr>
        <sz val="12"/>
        <rFont val="Times New Roman"/>
        <family val="1"/>
        <charset val="204"/>
      </rPr>
      <t>–  местный бюджет (бюджет округа);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</si>
</sst>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0" applyNumberFormat="1"/>
    <xf numFmtId="0" fontId="7" fillId="0" borderId="0" xfId="0" applyFont="1"/>
    <xf numFmtId="0" fontId="5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1" fillId="0" borderId="7" xfId="1" applyNumberFormat="1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2" borderId="7" xfId="1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5" borderId="7" xfId="0" applyFont="1" applyFill="1" applyBorder="1" applyAlignment="1">
      <alignment horizontal="center" vertical="center" wrapText="1"/>
    </xf>
    <xf numFmtId="165" fontId="1" fillId="5" borderId="7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zda/Desktop/&#1087;&#1088;&#1086;&#1075;&#1088;&#1072;&#1084;&#1084;&#1072;/21-25/&#1080;&#1102;&#1083;&#1100;%202022/880%2005.08.2022%20&#8470;%20880&#1087;&#1088;&#1080;&#1083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ица 2 к Порядку  18.07."/>
    </sheetNames>
    <sheetDataSet>
      <sheetData sheetId="0">
        <row r="101">
          <cell r="A101" t="str">
            <v xml:space="preserve"> мероприятие 1.12.2</v>
          </cell>
          <cell r="B101" t="str">
            <v>Создание центров цифрового образования детей  «IT-куб»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31"/>
  <sheetViews>
    <sheetView tabSelected="1" view="pageBreakPreview" zoomScaleNormal="140" zoomScaleSheetLayoutView="100" workbookViewId="0">
      <pane ySplit="8" topLeftCell="A78" activePane="bottomLeft" state="frozen"/>
      <selection pane="bottomLeft" activeCell="M85" sqref="M85"/>
    </sheetView>
  </sheetViews>
  <sheetFormatPr defaultRowHeight="15" outlineLevelRow="1" x14ac:dyDescent="0.25"/>
  <cols>
    <col min="1" max="1" width="15.28515625" style="2" customWidth="1"/>
    <col min="2" max="2" width="29.7109375" style="16" customWidth="1"/>
    <col min="3" max="3" width="26.42578125" style="15" customWidth="1"/>
    <col min="4" max="4" width="13.7109375" style="15" customWidth="1"/>
    <col min="5" max="5" width="15.85546875" style="16" customWidth="1"/>
    <col min="6" max="6" width="19" style="16" customWidth="1"/>
    <col min="7" max="8" width="15.85546875" style="16" customWidth="1"/>
    <col min="9" max="9" width="13.28515625" style="1" customWidth="1"/>
    <col min="10" max="10" width="17.85546875" style="1" customWidth="1"/>
  </cols>
  <sheetData>
    <row r="1" spans="1:11" ht="32.2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13" t="s">
        <v>63</v>
      </c>
    </row>
    <row r="2" spans="1:11" ht="21.75" customHeight="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40"/>
    </row>
    <row r="3" spans="1:11" ht="21" customHeight="1" x14ac:dyDescent="0.3">
      <c r="A3" s="68" t="s">
        <v>64</v>
      </c>
      <c r="B3" s="68"/>
      <c r="C3" s="68"/>
      <c r="D3" s="68"/>
      <c r="E3" s="68"/>
      <c r="F3" s="68"/>
      <c r="G3" s="68"/>
      <c r="H3" s="68"/>
      <c r="I3" s="68"/>
      <c r="J3" s="40"/>
    </row>
    <row r="4" spans="1:11" ht="15" hidden="1" customHeight="1" x14ac:dyDescent="0.3">
      <c r="A4" s="69" t="s">
        <v>61</v>
      </c>
      <c r="B4" s="69"/>
      <c r="C4" s="69"/>
      <c r="D4" s="69"/>
      <c r="E4" s="69"/>
      <c r="F4" s="69"/>
      <c r="G4" s="69"/>
      <c r="H4" s="69"/>
      <c r="I4" s="69"/>
      <c r="J4" s="40"/>
      <c r="K4" s="6" t="s">
        <v>60</v>
      </c>
    </row>
    <row r="5" spans="1:11" ht="15.75" thickBot="1" x14ac:dyDescent="0.3">
      <c r="A5" s="41"/>
      <c r="B5" s="42"/>
      <c r="C5" s="43"/>
      <c r="D5" s="43"/>
      <c r="E5" s="42"/>
      <c r="F5" s="42"/>
      <c r="G5" s="42"/>
      <c r="H5" s="42"/>
      <c r="I5" s="40"/>
      <c r="J5" s="40"/>
    </row>
    <row r="6" spans="1:11" ht="31.9" customHeight="1" thickBot="1" x14ac:dyDescent="0.3">
      <c r="A6" s="70" t="s">
        <v>59</v>
      </c>
      <c r="B6" s="65" t="s">
        <v>58</v>
      </c>
      <c r="C6" s="65" t="s">
        <v>57</v>
      </c>
      <c r="D6" s="65" t="s">
        <v>56</v>
      </c>
      <c r="E6" s="52" t="s">
        <v>55</v>
      </c>
      <c r="F6" s="53"/>
      <c r="G6" s="53"/>
      <c r="H6" s="53"/>
      <c r="I6" s="53"/>
      <c r="J6" s="54"/>
    </row>
    <row r="7" spans="1:11" ht="15.75" x14ac:dyDescent="0.25">
      <c r="A7" s="71"/>
      <c r="B7" s="56"/>
      <c r="C7" s="56"/>
      <c r="D7" s="56"/>
      <c r="E7" s="17">
        <v>2023</v>
      </c>
      <c r="F7" s="17">
        <v>2024</v>
      </c>
      <c r="G7" s="17">
        <v>2025</v>
      </c>
      <c r="H7" s="17">
        <v>2026</v>
      </c>
      <c r="I7" s="7">
        <v>2027</v>
      </c>
      <c r="J7" s="7" t="s">
        <v>54</v>
      </c>
    </row>
    <row r="8" spans="1:11" ht="16.5" thickBot="1" x14ac:dyDescent="0.3">
      <c r="A8" s="72"/>
      <c r="B8" s="73"/>
      <c r="C8" s="73"/>
      <c r="D8" s="73"/>
      <c r="E8" s="18" t="s">
        <v>53</v>
      </c>
      <c r="F8" s="18" t="s">
        <v>53</v>
      </c>
      <c r="G8" s="18" t="s">
        <v>53</v>
      </c>
      <c r="H8" s="18" t="s">
        <v>53</v>
      </c>
      <c r="I8" s="8" t="s">
        <v>53</v>
      </c>
      <c r="J8" s="8"/>
    </row>
    <row r="9" spans="1:11" s="5" customFormat="1" ht="13.5" thickBot="1" x14ac:dyDescent="0.25">
      <c r="A9" s="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0">
        <v>9</v>
      </c>
      <c r="J9" s="10">
        <v>10</v>
      </c>
    </row>
    <row r="10" spans="1:11" ht="17.25" customHeight="1" thickBot="1" x14ac:dyDescent="0.3">
      <c r="A10" s="52" t="s">
        <v>52</v>
      </c>
      <c r="B10" s="53"/>
      <c r="C10" s="53"/>
      <c r="D10" s="53"/>
      <c r="E10" s="53"/>
      <c r="F10" s="53"/>
      <c r="G10" s="53"/>
      <c r="H10" s="53"/>
      <c r="I10" s="53"/>
      <c r="J10" s="54"/>
    </row>
    <row r="11" spans="1:11" ht="21" customHeight="1" thickBot="1" x14ac:dyDescent="0.3">
      <c r="A11" s="55" t="s">
        <v>51</v>
      </c>
      <c r="B11" s="56" t="s">
        <v>50</v>
      </c>
      <c r="C11" s="57" t="s">
        <v>70</v>
      </c>
      <c r="D11" s="18" t="s">
        <v>5</v>
      </c>
      <c r="E11" s="20">
        <f t="shared" ref="E11:J11" si="0">SUM(E12:E15)</f>
        <v>381011.6</v>
      </c>
      <c r="F11" s="20">
        <f t="shared" si="0"/>
        <v>396174.8</v>
      </c>
      <c r="G11" s="20">
        <f t="shared" si="0"/>
        <v>411705.1</v>
      </c>
      <c r="H11" s="20">
        <f t="shared" si="0"/>
        <v>381011.6</v>
      </c>
      <c r="I11" s="20">
        <f t="shared" si="0"/>
        <v>381011.6</v>
      </c>
      <c r="J11" s="20">
        <f t="shared" si="0"/>
        <v>1950914.6999999997</v>
      </c>
    </row>
    <row r="12" spans="1:11" ht="17.25" customHeight="1" thickBot="1" x14ac:dyDescent="0.3">
      <c r="A12" s="55"/>
      <c r="B12" s="56"/>
      <c r="C12" s="57"/>
      <c r="D12" s="18" t="s">
        <v>68</v>
      </c>
      <c r="E12" s="20">
        <v>103453.5</v>
      </c>
      <c r="F12" s="20">
        <v>103453.5</v>
      </c>
      <c r="G12" s="20">
        <v>103453.5</v>
      </c>
      <c r="H12" s="20">
        <f>$F$12</f>
        <v>103453.5</v>
      </c>
      <c r="I12" s="11">
        <f>$F$12</f>
        <v>103453.5</v>
      </c>
      <c r="J12" s="11">
        <f>SUM(E12:I12)</f>
        <v>517267.5</v>
      </c>
    </row>
    <row r="13" spans="1:11" ht="17.25" customHeight="1" thickBot="1" x14ac:dyDescent="0.3">
      <c r="A13" s="55"/>
      <c r="B13" s="56"/>
      <c r="C13" s="57"/>
      <c r="D13" s="18" t="s">
        <v>4</v>
      </c>
      <c r="E13" s="21">
        <v>0</v>
      </c>
      <c r="F13" s="21">
        <v>0</v>
      </c>
      <c r="G13" s="21">
        <v>0</v>
      </c>
      <c r="H13" s="21">
        <v>0</v>
      </c>
      <c r="I13" s="12">
        <v>0</v>
      </c>
      <c r="J13" s="11">
        <f>SUM(E13:I13)</f>
        <v>0</v>
      </c>
    </row>
    <row r="14" spans="1:11" ht="17.25" customHeight="1" thickBot="1" x14ac:dyDescent="0.3">
      <c r="A14" s="55"/>
      <c r="B14" s="56"/>
      <c r="C14" s="57"/>
      <c r="D14" s="18" t="s">
        <v>3</v>
      </c>
      <c r="E14" s="20">
        <f>277920.8-362.7</f>
        <v>277558.09999999998</v>
      </c>
      <c r="F14" s="20">
        <f>293084-362.7</f>
        <v>292721.3</v>
      </c>
      <c r="G14" s="20">
        <f>308614.3-362.7</f>
        <v>308251.59999999998</v>
      </c>
      <c r="H14" s="20">
        <f>$E$14</f>
        <v>277558.09999999998</v>
      </c>
      <c r="I14" s="11">
        <f>$E$14</f>
        <v>277558.09999999998</v>
      </c>
      <c r="J14" s="11">
        <f>SUM(E14:I14)</f>
        <v>1433647.1999999997</v>
      </c>
    </row>
    <row r="15" spans="1:11" ht="17.25" customHeight="1" thickBot="1" x14ac:dyDescent="0.3">
      <c r="A15" s="55"/>
      <c r="B15" s="56"/>
      <c r="C15" s="58"/>
      <c r="D15" s="22" t="s">
        <v>2</v>
      </c>
      <c r="E15" s="21">
        <v>0</v>
      </c>
      <c r="F15" s="21">
        <v>0</v>
      </c>
      <c r="G15" s="21">
        <v>0</v>
      </c>
      <c r="H15" s="21">
        <v>0</v>
      </c>
      <c r="I15" s="12">
        <v>0</v>
      </c>
      <c r="J15" s="11">
        <f>SUM(E15:I15)</f>
        <v>0</v>
      </c>
    </row>
    <row r="16" spans="1:11" ht="18" customHeight="1" thickBot="1" x14ac:dyDescent="0.3">
      <c r="A16" s="59" t="s">
        <v>49</v>
      </c>
      <c r="B16" s="60" t="s">
        <v>48</v>
      </c>
      <c r="C16" s="62" t="s">
        <v>72</v>
      </c>
      <c r="D16" s="23" t="s">
        <v>5</v>
      </c>
      <c r="E16" s="20">
        <f t="shared" ref="E16:J16" si="1">SUM(E17:E20)</f>
        <v>524760.9</v>
      </c>
      <c r="F16" s="20">
        <f t="shared" si="1"/>
        <v>550405.5</v>
      </c>
      <c r="G16" s="20">
        <f t="shared" si="1"/>
        <v>573732.69999999995</v>
      </c>
      <c r="H16" s="20">
        <f t="shared" si="1"/>
        <v>497466.30000000005</v>
      </c>
      <c r="I16" s="20">
        <f t="shared" si="1"/>
        <v>497466.30000000005</v>
      </c>
      <c r="J16" s="20">
        <f t="shared" si="1"/>
        <v>2643831.7000000002</v>
      </c>
    </row>
    <row r="17" spans="1:10" ht="18" customHeight="1" thickBot="1" x14ac:dyDescent="0.3">
      <c r="A17" s="55"/>
      <c r="B17" s="61"/>
      <c r="C17" s="63"/>
      <c r="D17" s="18" t="s">
        <v>68</v>
      </c>
      <c r="E17" s="20">
        <f>114762.5+38.6</f>
        <v>114801.1</v>
      </c>
      <c r="F17" s="20">
        <v>114901.1</v>
      </c>
      <c r="G17" s="20">
        <v>114901.1</v>
      </c>
      <c r="H17" s="20">
        <f>G17</f>
        <v>114901.1</v>
      </c>
      <c r="I17" s="11">
        <f>H17</f>
        <v>114901.1</v>
      </c>
      <c r="J17" s="11">
        <f>SUM(E17:I17)</f>
        <v>574405.5</v>
      </c>
    </row>
    <row r="18" spans="1:10" ht="18" customHeight="1" thickBot="1" x14ac:dyDescent="0.3">
      <c r="A18" s="55"/>
      <c r="B18" s="61"/>
      <c r="C18" s="63"/>
      <c r="D18" s="23" t="s">
        <v>4</v>
      </c>
      <c r="E18" s="20">
        <v>24615.599999999999</v>
      </c>
      <c r="F18" s="20">
        <v>24615.599999999999</v>
      </c>
      <c r="G18" s="20">
        <v>24615.599999999999</v>
      </c>
      <c r="H18" s="20">
        <v>26592</v>
      </c>
      <c r="I18" s="11">
        <v>26592</v>
      </c>
      <c r="J18" s="11">
        <f>SUM(E18:I18)</f>
        <v>127030.79999999999</v>
      </c>
    </row>
    <row r="19" spans="1:10" ht="18" customHeight="1" thickBot="1" x14ac:dyDescent="0.3">
      <c r="A19" s="55"/>
      <c r="B19" s="61"/>
      <c r="C19" s="63"/>
      <c r="D19" s="23" t="s">
        <v>3</v>
      </c>
      <c r="E19" s="20">
        <f>388518.7+362.7-362.7-3174.5</f>
        <v>385344.2</v>
      </c>
      <c r="F19" s="20">
        <f>410888.8+362.7-362.7</f>
        <v>410888.8</v>
      </c>
      <c r="G19" s="20">
        <f>434216+362.7-362.7</f>
        <v>434216</v>
      </c>
      <c r="H19" s="20">
        <v>355973.2</v>
      </c>
      <c r="I19" s="11">
        <v>355973.2</v>
      </c>
      <c r="J19" s="11">
        <f>SUM(E19:I19)</f>
        <v>1942395.4</v>
      </c>
    </row>
    <row r="20" spans="1:10" ht="29.25" customHeight="1" thickBot="1" x14ac:dyDescent="0.3">
      <c r="A20" s="55"/>
      <c r="B20" s="61"/>
      <c r="C20" s="64"/>
      <c r="D20" s="23" t="s">
        <v>2</v>
      </c>
      <c r="E20" s="21">
        <v>0</v>
      </c>
      <c r="F20" s="21">
        <v>0</v>
      </c>
      <c r="G20" s="21">
        <v>0</v>
      </c>
      <c r="H20" s="21">
        <v>0</v>
      </c>
      <c r="I20" s="12">
        <v>0</v>
      </c>
      <c r="J20" s="11">
        <f>SUM(E20:I20)</f>
        <v>0</v>
      </c>
    </row>
    <row r="21" spans="1:10" ht="16.5" thickBot="1" x14ac:dyDescent="0.3">
      <c r="A21" s="59" t="s">
        <v>47</v>
      </c>
      <c r="B21" s="65" t="s">
        <v>46</v>
      </c>
      <c r="C21" s="66" t="s">
        <v>70</v>
      </c>
      <c r="D21" s="18" t="s">
        <v>5</v>
      </c>
      <c r="E21" s="20">
        <f t="shared" ref="E21:J21" si="2">SUM(E22:E25)</f>
        <v>16061.8</v>
      </c>
      <c r="F21" s="20">
        <f t="shared" si="2"/>
        <v>16061.8</v>
      </c>
      <c r="G21" s="20">
        <f t="shared" si="2"/>
        <v>16061.8</v>
      </c>
      <c r="H21" s="20">
        <f t="shared" si="2"/>
        <v>11571.3</v>
      </c>
      <c r="I21" s="20">
        <f t="shared" si="2"/>
        <v>11571.3</v>
      </c>
      <c r="J21" s="20">
        <f t="shared" si="2"/>
        <v>71328</v>
      </c>
    </row>
    <row r="22" spans="1:10" ht="16.5" thickBot="1" x14ac:dyDescent="0.3">
      <c r="A22" s="55"/>
      <c r="B22" s="56"/>
      <c r="C22" s="57"/>
      <c r="D22" s="18" t="s">
        <v>68</v>
      </c>
      <c r="E22" s="20">
        <v>16061.8</v>
      </c>
      <c r="F22" s="20">
        <v>16061.8</v>
      </c>
      <c r="G22" s="20">
        <v>16061.8</v>
      </c>
      <c r="H22" s="20">
        <v>11571.3</v>
      </c>
      <c r="I22" s="11">
        <v>11571.3</v>
      </c>
      <c r="J22" s="11">
        <f>SUM(E22:I22)</f>
        <v>71328</v>
      </c>
    </row>
    <row r="23" spans="1:10" ht="16.5" thickBot="1" x14ac:dyDescent="0.3">
      <c r="A23" s="55"/>
      <c r="B23" s="56"/>
      <c r="C23" s="57"/>
      <c r="D23" s="18" t="s">
        <v>4</v>
      </c>
      <c r="E23" s="21">
        <v>0</v>
      </c>
      <c r="F23" s="21">
        <v>0</v>
      </c>
      <c r="G23" s="21">
        <v>0</v>
      </c>
      <c r="H23" s="21">
        <v>0</v>
      </c>
      <c r="I23" s="12">
        <v>0</v>
      </c>
      <c r="J23" s="11">
        <f>SUM(E23:I23)</f>
        <v>0</v>
      </c>
    </row>
    <row r="24" spans="1:10" ht="16.5" thickBot="1" x14ac:dyDescent="0.3">
      <c r="A24" s="55"/>
      <c r="B24" s="56"/>
      <c r="C24" s="57"/>
      <c r="D24" s="18" t="s">
        <v>3</v>
      </c>
      <c r="E24" s="21">
        <v>0</v>
      </c>
      <c r="F24" s="21">
        <v>0</v>
      </c>
      <c r="G24" s="21">
        <v>0</v>
      </c>
      <c r="H24" s="21">
        <v>0</v>
      </c>
      <c r="I24" s="12">
        <v>0</v>
      </c>
      <c r="J24" s="11">
        <f>SUM(E24:I24)</f>
        <v>0</v>
      </c>
    </row>
    <row r="25" spans="1:10" ht="16.5" thickBot="1" x14ac:dyDescent="0.3">
      <c r="A25" s="55"/>
      <c r="B25" s="56"/>
      <c r="C25" s="58"/>
      <c r="D25" s="22" t="s">
        <v>2</v>
      </c>
      <c r="E25" s="21">
        <v>0</v>
      </c>
      <c r="F25" s="21">
        <v>0</v>
      </c>
      <c r="G25" s="21">
        <v>0</v>
      </c>
      <c r="H25" s="21">
        <v>0</v>
      </c>
      <c r="I25" s="12">
        <v>0</v>
      </c>
      <c r="J25" s="11">
        <f>SUM(E25:I25)</f>
        <v>0</v>
      </c>
    </row>
    <row r="26" spans="1:10" ht="40.5" customHeight="1" thickBot="1" x14ac:dyDescent="0.3">
      <c r="A26" s="59" t="s">
        <v>45</v>
      </c>
      <c r="B26" s="65" t="s">
        <v>44</v>
      </c>
      <c r="C26" s="66" t="s">
        <v>70</v>
      </c>
      <c r="D26" s="18" t="s">
        <v>5</v>
      </c>
      <c r="E26" s="21">
        <f t="shared" ref="E26:J26" si="3">SUM(E27:E30)</f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21">
        <f t="shared" si="3"/>
        <v>0</v>
      </c>
    </row>
    <row r="27" spans="1:10" ht="16.5" thickBot="1" x14ac:dyDescent="0.3">
      <c r="A27" s="55"/>
      <c r="B27" s="56"/>
      <c r="C27" s="57"/>
      <c r="D27" s="18" t="s">
        <v>68</v>
      </c>
      <c r="E27" s="21">
        <v>0</v>
      </c>
      <c r="F27" s="21">
        <v>0</v>
      </c>
      <c r="G27" s="21">
        <v>0</v>
      </c>
      <c r="H27" s="21">
        <v>0</v>
      </c>
      <c r="I27" s="12">
        <v>0</v>
      </c>
      <c r="J27" s="12">
        <f>SUM(E27:I27)</f>
        <v>0</v>
      </c>
    </row>
    <row r="28" spans="1:10" ht="16.5" thickBot="1" x14ac:dyDescent="0.3">
      <c r="A28" s="55"/>
      <c r="B28" s="56"/>
      <c r="C28" s="57"/>
      <c r="D28" s="18" t="s">
        <v>4</v>
      </c>
      <c r="E28" s="21">
        <v>0</v>
      </c>
      <c r="F28" s="21">
        <v>0</v>
      </c>
      <c r="G28" s="21">
        <v>0</v>
      </c>
      <c r="H28" s="21">
        <v>0</v>
      </c>
      <c r="I28" s="12">
        <v>0</v>
      </c>
      <c r="J28" s="12">
        <f>SUM(E28:I28)</f>
        <v>0</v>
      </c>
    </row>
    <row r="29" spans="1:10" ht="16.5" thickBot="1" x14ac:dyDescent="0.3">
      <c r="A29" s="55"/>
      <c r="B29" s="56"/>
      <c r="C29" s="57"/>
      <c r="D29" s="18" t="s">
        <v>3</v>
      </c>
      <c r="E29" s="21">
        <v>0</v>
      </c>
      <c r="F29" s="21">
        <v>0</v>
      </c>
      <c r="G29" s="21">
        <v>0</v>
      </c>
      <c r="H29" s="21">
        <v>0</v>
      </c>
      <c r="I29" s="12">
        <v>0</v>
      </c>
      <c r="J29" s="12">
        <f>SUM(E29:I29)</f>
        <v>0</v>
      </c>
    </row>
    <row r="30" spans="1:10" ht="30.75" customHeight="1" thickBot="1" x14ac:dyDescent="0.3">
      <c r="A30" s="55"/>
      <c r="B30" s="56"/>
      <c r="C30" s="58"/>
      <c r="D30" s="22" t="s">
        <v>2</v>
      </c>
      <c r="E30" s="21">
        <v>0</v>
      </c>
      <c r="F30" s="21">
        <v>0</v>
      </c>
      <c r="G30" s="21">
        <v>0</v>
      </c>
      <c r="H30" s="21">
        <v>0</v>
      </c>
      <c r="I30" s="12">
        <v>0</v>
      </c>
      <c r="J30" s="12">
        <f>SUM(E30:I30)</f>
        <v>0</v>
      </c>
    </row>
    <row r="31" spans="1:10" ht="33" customHeight="1" thickBot="1" x14ac:dyDescent="0.3">
      <c r="A31" s="59" t="s">
        <v>43</v>
      </c>
      <c r="B31" s="65" t="s">
        <v>42</v>
      </c>
      <c r="C31" s="66" t="s">
        <v>70</v>
      </c>
      <c r="D31" s="18" t="s">
        <v>5</v>
      </c>
      <c r="E31" s="20">
        <f t="shared" ref="E31:J31" si="4">SUM(E32:E35)</f>
        <v>8931.8000000000011</v>
      </c>
      <c r="F31" s="20">
        <f t="shared" si="4"/>
        <v>8940.5000000000018</v>
      </c>
      <c r="G31" s="20">
        <f t="shared" si="4"/>
        <v>8940.5000000000018</v>
      </c>
      <c r="H31" s="20">
        <f t="shared" si="4"/>
        <v>21450.3</v>
      </c>
      <c r="I31" s="20">
        <f t="shared" si="4"/>
        <v>21450.3</v>
      </c>
      <c r="J31" s="20">
        <f t="shared" si="4"/>
        <v>69713.400000000009</v>
      </c>
    </row>
    <row r="32" spans="1:10" ht="16.5" thickBot="1" x14ac:dyDescent="0.3">
      <c r="A32" s="55"/>
      <c r="B32" s="56"/>
      <c r="C32" s="57"/>
      <c r="D32" s="18" t="s">
        <v>68</v>
      </c>
      <c r="E32" s="21">
        <f>311.1-8.7</f>
        <v>302.40000000000003</v>
      </c>
      <c r="F32" s="21">
        <f>302.4+8.7</f>
        <v>311.09999999999997</v>
      </c>
      <c r="G32" s="21">
        <f>302.4+8.7</f>
        <v>311.09999999999997</v>
      </c>
      <c r="H32" s="21">
        <v>0</v>
      </c>
      <c r="I32" s="12">
        <v>0</v>
      </c>
      <c r="J32" s="12">
        <f>SUM(E32:I32)</f>
        <v>924.59999999999991</v>
      </c>
    </row>
    <row r="33" spans="1:10" ht="16.5" thickBot="1" x14ac:dyDescent="0.3">
      <c r="A33" s="55"/>
      <c r="B33" s="56"/>
      <c r="C33" s="57"/>
      <c r="D33" s="18" t="s">
        <v>4</v>
      </c>
      <c r="E33" s="21">
        <v>0</v>
      </c>
      <c r="F33" s="21">
        <v>0</v>
      </c>
      <c r="G33" s="21">
        <v>0</v>
      </c>
      <c r="H33" s="21">
        <v>0</v>
      </c>
      <c r="I33" s="12">
        <v>0</v>
      </c>
      <c r="J33" s="12">
        <f>SUM(E33:I33)</f>
        <v>0</v>
      </c>
    </row>
    <row r="34" spans="1:10" ht="16.5" thickBot="1" x14ac:dyDescent="0.3">
      <c r="A34" s="55"/>
      <c r="B34" s="56"/>
      <c r="C34" s="57"/>
      <c r="D34" s="18" t="s">
        <v>3</v>
      </c>
      <c r="E34" s="20">
        <f>8266.7+362.7</f>
        <v>8629.4000000000015</v>
      </c>
      <c r="F34" s="20">
        <f>8266.7+362.7</f>
        <v>8629.4000000000015</v>
      </c>
      <c r="G34" s="20">
        <f>8266.7+362.7</f>
        <v>8629.4000000000015</v>
      </c>
      <c r="H34" s="20">
        <v>21450.3</v>
      </c>
      <c r="I34" s="11">
        <v>21450.3</v>
      </c>
      <c r="J34" s="12">
        <f>SUM(E34:I34)</f>
        <v>68788.800000000003</v>
      </c>
    </row>
    <row r="35" spans="1:10" ht="18.75" customHeight="1" thickBot="1" x14ac:dyDescent="0.3">
      <c r="A35" s="74"/>
      <c r="B35" s="73"/>
      <c r="C35" s="58"/>
      <c r="D35" s="22" t="s">
        <v>2</v>
      </c>
      <c r="E35" s="21">
        <v>0</v>
      </c>
      <c r="F35" s="21">
        <v>0</v>
      </c>
      <c r="G35" s="21">
        <v>0</v>
      </c>
      <c r="H35" s="21">
        <v>0</v>
      </c>
      <c r="I35" s="12">
        <v>0</v>
      </c>
      <c r="J35" s="12">
        <f>SUM(E35:I35)</f>
        <v>0</v>
      </c>
    </row>
    <row r="36" spans="1:10" ht="16.5" thickBot="1" x14ac:dyDescent="0.3">
      <c r="A36" s="59" t="s">
        <v>41</v>
      </c>
      <c r="B36" s="65" t="s">
        <v>40</v>
      </c>
      <c r="C36" s="66" t="s">
        <v>70</v>
      </c>
      <c r="D36" s="24" t="s">
        <v>5</v>
      </c>
      <c r="E36" s="21">
        <f t="shared" ref="E36:J36" si="5">SUM(E37:E40)</f>
        <v>0</v>
      </c>
      <c r="F36" s="21">
        <f t="shared" si="5"/>
        <v>0</v>
      </c>
      <c r="G36" s="21">
        <f t="shared" si="5"/>
        <v>0</v>
      </c>
      <c r="H36" s="21">
        <f t="shared" si="5"/>
        <v>0</v>
      </c>
      <c r="I36" s="21">
        <f t="shared" si="5"/>
        <v>0</v>
      </c>
      <c r="J36" s="21">
        <f t="shared" si="5"/>
        <v>0</v>
      </c>
    </row>
    <row r="37" spans="1:10" ht="16.5" thickBot="1" x14ac:dyDescent="0.3">
      <c r="A37" s="55"/>
      <c r="B37" s="56"/>
      <c r="C37" s="57"/>
      <c r="D37" s="18" t="s">
        <v>68</v>
      </c>
      <c r="E37" s="21">
        <v>0</v>
      </c>
      <c r="F37" s="21">
        <v>0</v>
      </c>
      <c r="G37" s="21">
        <v>0</v>
      </c>
      <c r="H37" s="21">
        <v>0</v>
      </c>
      <c r="I37" s="12">
        <v>0</v>
      </c>
      <c r="J37" s="12">
        <f>SUM(E37:I37)</f>
        <v>0</v>
      </c>
    </row>
    <row r="38" spans="1:10" ht="16.5" thickBot="1" x14ac:dyDescent="0.3">
      <c r="A38" s="55"/>
      <c r="B38" s="56"/>
      <c r="C38" s="57"/>
      <c r="D38" s="18" t="s">
        <v>4</v>
      </c>
      <c r="E38" s="21">
        <v>0</v>
      </c>
      <c r="F38" s="21">
        <v>0</v>
      </c>
      <c r="G38" s="21">
        <v>0</v>
      </c>
      <c r="H38" s="21">
        <v>0</v>
      </c>
      <c r="I38" s="12">
        <v>0</v>
      </c>
      <c r="J38" s="12">
        <f>SUM(E38:I38)</f>
        <v>0</v>
      </c>
    </row>
    <row r="39" spans="1:10" ht="16.5" thickBot="1" x14ac:dyDescent="0.3">
      <c r="A39" s="55"/>
      <c r="B39" s="56"/>
      <c r="C39" s="57"/>
      <c r="D39" s="18" t="s">
        <v>3</v>
      </c>
      <c r="E39" s="21">
        <v>0</v>
      </c>
      <c r="F39" s="21">
        <v>0</v>
      </c>
      <c r="G39" s="21">
        <v>0</v>
      </c>
      <c r="H39" s="21">
        <v>0</v>
      </c>
      <c r="I39" s="12">
        <v>0</v>
      </c>
      <c r="J39" s="12">
        <f>SUM(E39:I39)</f>
        <v>0</v>
      </c>
    </row>
    <row r="40" spans="1:10" ht="16.5" thickBot="1" x14ac:dyDescent="0.3">
      <c r="A40" s="74"/>
      <c r="B40" s="73"/>
      <c r="C40" s="58"/>
      <c r="D40" s="22" t="s">
        <v>2</v>
      </c>
      <c r="E40" s="21">
        <v>0</v>
      </c>
      <c r="F40" s="21">
        <v>0</v>
      </c>
      <c r="G40" s="21">
        <v>0</v>
      </c>
      <c r="H40" s="21">
        <v>0</v>
      </c>
      <c r="I40" s="12">
        <v>0</v>
      </c>
      <c r="J40" s="12">
        <f>SUM(E40:I40)</f>
        <v>0</v>
      </c>
    </row>
    <row r="41" spans="1:10" ht="16.5" thickBot="1" x14ac:dyDescent="0.3">
      <c r="A41" s="59" t="s">
        <v>39</v>
      </c>
      <c r="B41" s="65" t="s">
        <v>38</v>
      </c>
      <c r="C41" s="66" t="s">
        <v>70</v>
      </c>
      <c r="D41" s="24" t="s">
        <v>5</v>
      </c>
      <c r="E41" s="20">
        <f t="shared" ref="E41:J41" si="6">SUM(E42:E45)</f>
        <v>86555.8</v>
      </c>
      <c r="F41" s="20">
        <f t="shared" si="6"/>
        <v>38633.1</v>
      </c>
      <c r="G41" s="20">
        <f t="shared" si="6"/>
        <v>30798.9</v>
      </c>
      <c r="H41" s="20">
        <f t="shared" si="6"/>
        <v>23530</v>
      </c>
      <c r="I41" s="20">
        <f t="shared" si="6"/>
        <v>23530</v>
      </c>
      <c r="J41" s="20">
        <f t="shared" si="6"/>
        <v>203047.8</v>
      </c>
    </row>
    <row r="42" spans="1:10" ht="16.5" thickBot="1" x14ac:dyDescent="0.3">
      <c r="A42" s="55"/>
      <c r="B42" s="56"/>
      <c r="C42" s="57"/>
      <c r="D42" s="18" t="s">
        <v>68</v>
      </c>
      <c r="E42" s="20">
        <f>80134.7+256.8</f>
        <v>80391.5</v>
      </c>
      <c r="F42" s="20">
        <v>38633.1</v>
      </c>
      <c r="G42" s="20">
        <v>30798.9</v>
      </c>
      <c r="H42" s="20">
        <v>23530</v>
      </c>
      <c r="I42" s="11">
        <v>23530</v>
      </c>
      <c r="J42" s="11">
        <f>SUM(E42:I42)</f>
        <v>196883.5</v>
      </c>
    </row>
    <row r="43" spans="1:10" ht="16.5" thickBot="1" x14ac:dyDescent="0.3">
      <c r="A43" s="55"/>
      <c r="B43" s="56"/>
      <c r="C43" s="57"/>
      <c r="D43" s="18" t="s">
        <v>4</v>
      </c>
      <c r="E43" s="21">
        <v>0</v>
      </c>
      <c r="F43" s="21">
        <v>0</v>
      </c>
      <c r="G43" s="21">
        <v>0</v>
      </c>
      <c r="H43" s="21">
        <v>0</v>
      </c>
      <c r="I43" s="12">
        <v>0</v>
      </c>
      <c r="J43" s="11">
        <f>SUM(E43:I43)</f>
        <v>0</v>
      </c>
    </row>
    <row r="44" spans="1:10" ht="16.5" thickBot="1" x14ac:dyDescent="0.3">
      <c r="A44" s="55"/>
      <c r="B44" s="56"/>
      <c r="C44" s="57"/>
      <c r="D44" s="18" t="s">
        <v>3</v>
      </c>
      <c r="E44" s="20">
        <f>5390.5+773.8</f>
        <v>6164.3</v>
      </c>
      <c r="F44" s="20">
        <v>0</v>
      </c>
      <c r="G44" s="21">
        <v>0</v>
      </c>
      <c r="H44" s="21">
        <v>0</v>
      </c>
      <c r="I44" s="12">
        <v>0</v>
      </c>
      <c r="J44" s="11">
        <f>SUM(E44:I44)</f>
        <v>6164.3</v>
      </c>
    </row>
    <row r="45" spans="1:10" ht="16.5" thickBot="1" x14ac:dyDescent="0.3">
      <c r="A45" s="55"/>
      <c r="B45" s="56"/>
      <c r="C45" s="58"/>
      <c r="D45" s="22" t="s">
        <v>2</v>
      </c>
      <c r="E45" s="21">
        <v>0</v>
      </c>
      <c r="F45" s="21">
        <v>0</v>
      </c>
      <c r="G45" s="21">
        <v>0</v>
      </c>
      <c r="H45" s="21">
        <v>0</v>
      </c>
      <c r="I45" s="12">
        <v>0</v>
      </c>
      <c r="J45" s="11">
        <f>SUM(E45:I45)</f>
        <v>0</v>
      </c>
    </row>
    <row r="46" spans="1:10" ht="16.5" thickBot="1" x14ac:dyDescent="0.3">
      <c r="A46" s="59" t="s">
        <v>37</v>
      </c>
      <c r="B46" s="65" t="s">
        <v>36</v>
      </c>
      <c r="C46" s="66" t="s">
        <v>70</v>
      </c>
      <c r="D46" s="18" t="s">
        <v>5</v>
      </c>
      <c r="E46" s="21">
        <f t="shared" ref="E46:J46" si="7">SUM(E47:E50)</f>
        <v>866.4</v>
      </c>
      <c r="F46" s="21">
        <f t="shared" si="7"/>
        <v>866.40000000000009</v>
      </c>
      <c r="G46" s="21">
        <f t="shared" si="7"/>
        <v>866.40000000000009</v>
      </c>
      <c r="H46" s="21">
        <f t="shared" si="7"/>
        <v>866.4</v>
      </c>
      <c r="I46" s="21">
        <f t="shared" si="7"/>
        <v>866.4</v>
      </c>
      <c r="J46" s="21">
        <f t="shared" si="7"/>
        <v>4332</v>
      </c>
    </row>
    <row r="47" spans="1:10" ht="16.5" thickBot="1" x14ac:dyDescent="0.3">
      <c r="A47" s="55"/>
      <c r="B47" s="56"/>
      <c r="C47" s="57"/>
      <c r="D47" s="18" t="s">
        <v>68</v>
      </c>
      <c r="E47" s="21">
        <f>703.4+163</f>
        <v>866.4</v>
      </c>
      <c r="F47" s="21">
        <f>843.7+22.7</f>
        <v>866.40000000000009</v>
      </c>
      <c r="G47" s="21">
        <f>843.7+22.7</f>
        <v>866.40000000000009</v>
      </c>
      <c r="H47" s="21">
        <v>866.4</v>
      </c>
      <c r="I47" s="12">
        <v>866.4</v>
      </c>
      <c r="J47" s="11">
        <f>SUM(E47:I47)</f>
        <v>4332</v>
      </c>
    </row>
    <row r="48" spans="1:10" ht="16.5" thickBot="1" x14ac:dyDescent="0.3">
      <c r="A48" s="55"/>
      <c r="B48" s="56"/>
      <c r="C48" s="57"/>
      <c r="D48" s="18" t="s">
        <v>4</v>
      </c>
      <c r="E48" s="21">
        <v>0</v>
      </c>
      <c r="F48" s="21">
        <v>0</v>
      </c>
      <c r="G48" s="21">
        <v>0</v>
      </c>
      <c r="H48" s="21">
        <v>0</v>
      </c>
      <c r="I48" s="12">
        <v>0</v>
      </c>
      <c r="J48" s="11">
        <f>SUM(E48:I48)</f>
        <v>0</v>
      </c>
    </row>
    <row r="49" spans="1:11" ht="16.5" thickBot="1" x14ac:dyDescent="0.3">
      <c r="A49" s="55"/>
      <c r="B49" s="56"/>
      <c r="C49" s="57"/>
      <c r="D49" s="18" t="s">
        <v>3</v>
      </c>
      <c r="E49" s="21">
        <v>0</v>
      </c>
      <c r="F49" s="21">
        <v>0</v>
      </c>
      <c r="G49" s="21">
        <v>0</v>
      </c>
      <c r="H49" s="21">
        <v>0</v>
      </c>
      <c r="I49" s="12">
        <v>0</v>
      </c>
      <c r="J49" s="11">
        <f>SUM(E49:I49)</f>
        <v>0</v>
      </c>
    </row>
    <row r="50" spans="1:11" ht="16.5" thickBot="1" x14ac:dyDescent="0.3">
      <c r="A50" s="55"/>
      <c r="B50" s="56"/>
      <c r="C50" s="58"/>
      <c r="D50" s="22" t="s">
        <v>2</v>
      </c>
      <c r="E50" s="21">
        <v>0</v>
      </c>
      <c r="F50" s="21">
        <v>0</v>
      </c>
      <c r="G50" s="21">
        <v>0</v>
      </c>
      <c r="H50" s="21">
        <v>0</v>
      </c>
      <c r="I50" s="12">
        <v>0</v>
      </c>
      <c r="J50" s="11">
        <f>SUM(E50:I50)</f>
        <v>0</v>
      </c>
    </row>
    <row r="51" spans="1:11" ht="16.5" thickBot="1" x14ac:dyDescent="0.3">
      <c r="A51" s="55"/>
      <c r="B51" s="56"/>
      <c r="C51" s="66" t="s">
        <v>71</v>
      </c>
      <c r="D51" s="22" t="s">
        <v>5</v>
      </c>
      <c r="E51" s="21">
        <f t="shared" ref="E51:J51" si="8">SUM(E52:E55)</f>
        <v>352</v>
      </c>
      <c r="F51" s="21">
        <f t="shared" si="8"/>
        <v>352</v>
      </c>
      <c r="G51" s="21">
        <f t="shared" si="8"/>
        <v>352</v>
      </c>
      <c r="H51" s="21">
        <f t="shared" si="8"/>
        <v>352</v>
      </c>
      <c r="I51" s="21">
        <f t="shared" si="8"/>
        <v>352</v>
      </c>
      <c r="J51" s="21">
        <f t="shared" si="8"/>
        <v>1760</v>
      </c>
    </row>
    <row r="52" spans="1:11" ht="16.5" thickBot="1" x14ac:dyDescent="0.3">
      <c r="A52" s="55"/>
      <c r="B52" s="56"/>
      <c r="C52" s="57"/>
      <c r="D52" s="18" t="s">
        <v>68</v>
      </c>
      <c r="E52" s="21">
        <f>287.2+64.8</f>
        <v>352</v>
      </c>
      <c r="F52" s="21">
        <v>352</v>
      </c>
      <c r="G52" s="21">
        <v>352</v>
      </c>
      <c r="H52" s="21">
        <v>352</v>
      </c>
      <c r="I52" s="12">
        <v>352</v>
      </c>
      <c r="J52" s="12">
        <f>SUM(E52:I52)</f>
        <v>1760</v>
      </c>
    </row>
    <row r="53" spans="1:11" ht="16.5" thickBot="1" x14ac:dyDescent="0.3">
      <c r="A53" s="55"/>
      <c r="B53" s="56"/>
      <c r="C53" s="57"/>
      <c r="D53" s="22" t="s">
        <v>4</v>
      </c>
      <c r="E53" s="21">
        <v>0</v>
      </c>
      <c r="F53" s="21">
        <v>0</v>
      </c>
      <c r="G53" s="21">
        <v>0</v>
      </c>
      <c r="H53" s="21">
        <v>0</v>
      </c>
      <c r="I53" s="12">
        <v>0</v>
      </c>
      <c r="J53" s="12">
        <f>SUM(E53:I53)</f>
        <v>0</v>
      </c>
    </row>
    <row r="54" spans="1:11" ht="16.5" thickBot="1" x14ac:dyDescent="0.3">
      <c r="A54" s="55"/>
      <c r="B54" s="56"/>
      <c r="C54" s="57"/>
      <c r="D54" s="22" t="s">
        <v>3</v>
      </c>
      <c r="E54" s="21">
        <v>0</v>
      </c>
      <c r="F54" s="21">
        <v>0</v>
      </c>
      <c r="G54" s="21">
        <v>0</v>
      </c>
      <c r="H54" s="21">
        <v>0</v>
      </c>
      <c r="I54" s="12">
        <v>0</v>
      </c>
      <c r="J54" s="12">
        <f>SUM(E54:I54)</f>
        <v>0</v>
      </c>
    </row>
    <row r="55" spans="1:11" ht="16.5" thickBot="1" x14ac:dyDescent="0.3">
      <c r="A55" s="55"/>
      <c r="B55" s="56"/>
      <c r="C55" s="77"/>
      <c r="D55" s="18" t="s">
        <v>2</v>
      </c>
      <c r="E55" s="21">
        <v>0</v>
      </c>
      <c r="F55" s="21">
        <v>0</v>
      </c>
      <c r="G55" s="21">
        <v>0</v>
      </c>
      <c r="H55" s="21">
        <v>0</v>
      </c>
      <c r="I55" s="12">
        <v>0</v>
      </c>
      <c r="J55" s="12">
        <f>SUM(E55:I55)</f>
        <v>0</v>
      </c>
    </row>
    <row r="56" spans="1:11" ht="16.5" thickBot="1" x14ac:dyDescent="0.3">
      <c r="A56" s="55"/>
      <c r="B56" s="56"/>
      <c r="C56" s="78" t="s">
        <v>6</v>
      </c>
      <c r="D56" s="18" t="s">
        <v>5</v>
      </c>
      <c r="E56" s="21">
        <f t="shared" ref="E56:J56" si="9">SUM(E57:E60)</f>
        <v>1218.4000000000001</v>
      </c>
      <c r="F56" s="21">
        <f t="shared" si="9"/>
        <v>1218.4000000000001</v>
      </c>
      <c r="G56" s="21">
        <f t="shared" si="9"/>
        <v>1218.4000000000001</v>
      </c>
      <c r="H56" s="21">
        <f t="shared" si="9"/>
        <v>1218.4000000000001</v>
      </c>
      <c r="I56" s="21">
        <f t="shared" si="9"/>
        <v>1218.4000000000001</v>
      </c>
      <c r="J56" s="21">
        <f t="shared" si="9"/>
        <v>6092</v>
      </c>
    </row>
    <row r="57" spans="1:11" ht="16.5" thickBot="1" x14ac:dyDescent="0.3">
      <c r="A57" s="55"/>
      <c r="B57" s="56"/>
      <c r="C57" s="79"/>
      <c r="D57" s="18" t="s">
        <v>68</v>
      </c>
      <c r="E57" s="21">
        <f>E47+E52</f>
        <v>1218.4000000000001</v>
      </c>
      <c r="F57" s="21">
        <f>F47+F52</f>
        <v>1218.4000000000001</v>
      </c>
      <c r="G57" s="21">
        <f>G47+G52</f>
        <v>1218.4000000000001</v>
      </c>
      <c r="H57" s="21">
        <f>H47+H52</f>
        <v>1218.4000000000001</v>
      </c>
      <c r="I57" s="21">
        <f>I47+I52</f>
        <v>1218.4000000000001</v>
      </c>
      <c r="J57" s="12">
        <f>SUM(E57:I57)</f>
        <v>6092</v>
      </c>
    </row>
    <row r="58" spans="1:11" ht="16.5" thickBot="1" x14ac:dyDescent="0.3">
      <c r="A58" s="55"/>
      <c r="B58" s="56"/>
      <c r="C58" s="79"/>
      <c r="D58" s="18" t="s">
        <v>4</v>
      </c>
      <c r="E58" s="21">
        <f t="shared" ref="E58:I60" si="10">E48+E53</f>
        <v>0</v>
      </c>
      <c r="F58" s="21">
        <f t="shared" si="10"/>
        <v>0</v>
      </c>
      <c r="G58" s="21">
        <f t="shared" si="10"/>
        <v>0</v>
      </c>
      <c r="H58" s="21">
        <f t="shared" si="10"/>
        <v>0</v>
      </c>
      <c r="I58" s="21">
        <f t="shared" si="10"/>
        <v>0</v>
      </c>
      <c r="J58" s="12">
        <f>SUM(E58:I58)</f>
        <v>0</v>
      </c>
      <c r="K58" s="12"/>
    </row>
    <row r="59" spans="1:11" ht="16.5" thickBot="1" x14ac:dyDescent="0.3">
      <c r="A59" s="55"/>
      <c r="B59" s="56"/>
      <c r="C59" s="79"/>
      <c r="D59" s="18" t="s">
        <v>3</v>
      </c>
      <c r="E59" s="21">
        <f t="shared" si="10"/>
        <v>0</v>
      </c>
      <c r="F59" s="21">
        <f t="shared" si="10"/>
        <v>0</v>
      </c>
      <c r="G59" s="21">
        <f t="shared" si="10"/>
        <v>0</v>
      </c>
      <c r="H59" s="21">
        <f t="shared" si="10"/>
        <v>0</v>
      </c>
      <c r="I59" s="21">
        <f t="shared" si="10"/>
        <v>0</v>
      </c>
      <c r="J59" s="12">
        <f>SUM(E59:I59)</f>
        <v>0</v>
      </c>
    </row>
    <row r="60" spans="1:11" ht="16.5" thickBot="1" x14ac:dyDescent="0.3">
      <c r="A60" s="75"/>
      <c r="B60" s="76"/>
      <c r="C60" s="80"/>
      <c r="D60" s="18" t="s">
        <v>2</v>
      </c>
      <c r="E60" s="21">
        <f t="shared" si="10"/>
        <v>0</v>
      </c>
      <c r="F60" s="21">
        <f t="shared" si="10"/>
        <v>0</v>
      </c>
      <c r="G60" s="21">
        <f t="shared" si="10"/>
        <v>0</v>
      </c>
      <c r="H60" s="21">
        <f t="shared" si="10"/>
        <v>0</v>
      </c>
      <c r="I60" s="21">
        <f t="shared" si="10"/>
        <v>0</v>
      </c>
      <c r="J60" s="12">
        <f>SUM(E60:I60)</f>
        <v>0</v>
      </c>
    </row>
    <row r="61" spans="1:11" ht="16.5" thickBot="1" x14ac:dyDescent="0.3">
      <c r="A61" s="59" t="s">
        <v>35</v>
      </c>
      <c r="B61" s="65" t="s">
        <v>34</v>
      </c>
      <c r="C61" s="66" t="s">
        <v>70</v>
      </c>
      <c r="D61" s="18" t="s">
        <v>5</v>
      </c>
      <c r="E61" s="21">
        <f t="shared" ref="E61:J61" si="11">SUM(E62:E65)</f>
        <v>0</v>
      </c>
      <c r="F61" s="21">
        <f t="shared" si="11"/>
        <v>0</v>
      </c>
      <c r="G61" s="21">
        <f t="shared" si="11"/>
        <v>0</v>
      </c>
      <c r="H61" s="21">
        <f t="shared" si="11"/>
        <v>0</v>
      </c>
      <c r="I61" s="21">
        <f t="shared" si="11"/>
        <v>0</v>
      </c>
      <c r="J61" s="21">
        <f t="shared" si="11"/>
        <v>0</v>
      </c>
    </row>
    <row r="62" spans="1:11" ht="16.5" thickBot="1" x14ac:dyDescent="0.3">
      <c r="A62" s="55"/>
      <c r="B62" s="56"/>
      <c r="C62" s="57"/>
      <c r="D62" s="18" t="s">
        <v>68</v>
      </c>
      <c r="E62" s="21">
        <v>0</v>
      </c>
      <c r="F62" s="21">
        <v>0</v>
      </c>
      <c r="G62" s="21">
        <v>0</v>
      </c>
      <c r="H62" s="21">
        <v>0</v>
      </c>
      <c r="I62" s="12">
        <v>0</v>
      </c>
      <c r="J62" s="12">
        <f>SUM(E62:I62)</f>
        <v>0</v>
      </c>
    </row>
    <row r="63" spans="1:11" ht="16.5" thickBot="1" x14ac:dyDescent="0.3">
      <c r="A63" s="55"/>
      <c r="B63" s="56"/>
      <c r="C63" s="57"/>
      <c r="D63" s="18" t="s">
        <v>4</v>
      </c>
      <c r="E63" s="21">
        <v>0</v>
      </c>
      <c r="F63" s="21">
        <v>0</v>
      </c>
      <c r="G63" s="21">
        <v>0</v>
      </c>
      <c r="H63" s="21">
        <v>0</v>
      </c>
      <c r="I63" s="12">
        <v>0</v>
      </c>
      <c r="J63" s="12">
        <f>SUM(E63:I63)</f>
        <v>0</v>
      </c>
    </row>
    <row r="64" spans="1:11" ht="16.5" thickBot="1" x14ac:dyDescent="0.3">
      <c r="A64" s="55"/>
      <c r="B64" s="56"/>
      <c r="C64" s="57"/>
      <c r="D64" s="18" t="s">
        <v>3</v>
      </c>
      <c r="E64" s="21">
        <v>0</v>
      </c>
      <c r="F64" s="21">
        <v>0</v>
      </c>
      <c r="G64" s="21">
        <v>0</v>
      </c>
      <c r="H64" s="21">
        <v>0</v>
      </c>
      <c r="I64" s="12">
        <v>0</v>
      </c>
      <c r="J64" s="12">
        <f>SUM(E64:I64)</f>
        <v>0</v>
      </c>
    </row>
    <row r="65" spans="1:10" ht="16.5" thickBot="1" x14ac:dyDescent="0.3">
      <c r="A65" s="55"/>
      <c r="B65" s="56"/>
      <c r="C65" s="58"/>
      <c r="D65" s="22" t="s">
        <v>2</v>
      </c>
      <c r="E65" s="21">
        <v>0</v>
      </c>
      <c r="F65" s="21">
        <v>0</v>
      </c>
      <c r="G65" s="21">
        <v>0</v>
      </c>
      <c r="H65" s="21">
        <v>0</v>
      </c>
      <c r="I65" s="12">
        <v>0</v>
      </c>
      <c r="J65" s="12">
        <f>SUM(E65:I65)</f>
        <v>0</v>
      </c>
    </row>
    <row r="66" spans="1:10" ht="16.5" thickBot="1" x14ac:dyDescent="0.3">
      <c r="A66" s="59" t="s">
        <v>33</v>
      </c>
      <c r="B66" s="65" t="s">
        <v>32</v>
      </c>
      <c r="C66" s="66" t="s">
        <v>70</v>
      </c>
      <c r="D66" s="18" t="s">
        <v>5</v>
      </c>
      <c r="E66" s="21">
        <f t="shared" ref="E66:J66" si="12">SUM(E67:E70)</f>
        <v>0</v>
      </c>
      <c r="F66" s="21">
        <f t="shared" si="12"/>
        <v>0</v>
      </c>
      <c r="G66" s="21">
        <f t="shared" si="12"/>
        <v>0</v>
      </c>
      <c r="H66" s="21">
        <f t="shared" si="12"/>
        <v>0</v>
      </c>
      <c r="I66" s="21">
        <f t="shared" si="12"/>
        <v>0</v>
      </c>
      <c r="J66" s="21">
        <f t="shared" si="12"/>
        <v>0</v>
      </c>
    </row>
    <row r="67" spans="1:10" ht="16.5" thickBot="1" x14ac:dyDescent="0.3">
      <c r="A67" s="55"/>
      <c r="B67" s="56"/>
      <c r="C67" s="57"/>
      <c r="D67" s="18" t="s">
        <v>68</v>
      </c>
      <c r="E67" s="21">
        <v>0</v>
      </c>
      <c r="F67" s="21">
        <v>0</v>
      </c>
      <c r="G67" s="21">
        <v>0</v>
      </c>
      <c r="H67" s="21">
        <v>0</v>
      </c>
      <c r="I67" s="12">
        <v>0</v>
      </c>
      <c r="J67" s="12">
        <f>SUM(E67:I67)</f>
        <v>0</v>
      </c>
    </row>
    <row r="68" spans="1:10" ht="16.5" thickBot="1" x14ac:dyDescent="0.3">
      <c r="A68" s="55"/>
      <c r="B68" s="56"/>
      <c r="C68" s="57"/>
      <c r="D68" s="18" t="s">
        <v>4</v>
      </c>
      <c r="E68" s="21">
        <v>0</v>
      </c>
      <c r="F68" s="21">
        <v>0</v>
      </c>
      <c r="G68" s="21">
        <v>0</v>
      </c>
      <c r="H68" s="21">
        <v>0</v>
      </c>
      <c r="I68" s="12">
        <v>0</v>
      </c>
      <c r="J68" s="12">
        <f>SUM(E68:I68)</f>
        <v>0</v>
      </c>
    </row>
    <row r="69" spans="1:10" ht="16.5" thickBot="1" x14ac:dyDescent="0.3">
      <c r="A69" s="55"/>
      <c r="B69" s="56"/>
      <c r="C69" s="57"/>
      <c r="D69" s="18" t="s">
        <v>3</v>
      </c>
      <c r="E69" s="21">
        <v>0</v>
      </c>
      <c r="F69" s="21">
        <v>0</v>
      </c>
      <c r="G69" s="21">
        <v>0</v>
      </c>
      <c r="H69" s="21">
        <v>0</v>
      </c>
      <c r="I69" s="12">
        <v>0</v>
      </c>
      <c r="J69" s="12">
        <f>SUM(E69:I69)</f>
        <v>0</v>
      </c>
    </row>
    <row r="70" spans="1:10" ht="67.5" customHeight="1" thickBot="1" x14ac:dyDescent="0.3">
      <c r="A70" s="55"/>
      <c r="B70" s="56"/>
      <c r="C70" s="58"/>
      <c r="D70" s="22" t="s">
        <v>2</v>
      </c>
      <c r="E70" s="21">
        <v>0</v>
      </c>
      <c r="F70" s="21">
        <v>0</v>
      </c>
      <c r="G70" s="21">
        <v>0</v>
      </c>
      <c r="H70" s="21">
        <v>0</v>
      </c>
      <c r="I70" s="12">
        <v>0</v>
      </c>
      <c r="J70" s="12">
        <f>SUM(E70:I70)</f>
        <v>0</v>
      </c>
    </row>
    <row r="71" spans="1:10" ht="22.15" customHeight="1" thickBot="1" x14ac:dyDescent="0.3">
      <c r="A71" s="134" t="s">
        <v>31</v>
      </c>
      <c r="B71" s="135" t="s">
        <v>74</v>
      </c>
      <c r="C71" s="136" t="s">
        <v>70</v>
      </c>
      <c r="D71" s="137" t="s">
        <v>5</v>
      </c>
      <c r="E71" s="138">
        <f t="shared" ref="E71:J71" si="13">SUM(E72:E75)</f>
        <v>0</v>
      </c>
      <c r="F71" s="138">
        <f t="shared" si="13"/>
        <v>2210.1</v>
      </c>
      <c r="G71" s="138">
        <f t="shared" si="13"/>
        <v>0</v>
      </c>
      <c r="H71" s="138">
        <f t="shared" si="13"/>
        <v>6000.6</v>
      </c>
      <c r="I71" s="138">
        <f t="shared" si="13"/>
        <v>6000.6</v>
      </c>
      <c r="J71" s="138">
        <f t="shared" si="13"/>
        <v>14211.3</v>
      </c>
    </row>
    <row r="72" spans="1:10" ht="19.899999999999999" customHeight="1" thickBot="1" x14ac:dyDescent="0.3">
      <c r="A72" s="139"/>
      <c r="B72" s="140"/>
      <c r="C72" s="141"/>
      <c r="D72" s="137" t="s">
        <v>68</v>
      </c>
      <c r="E72" s="138">
        <f>0.7-0.7</f>
        <v>0</v>
      </c>
      <c r="F72" s="138">
        <v>0.2</v>
      </c>
      <c r="G72" s="138">
        <v>0</v>
      </c>
      <c r="H72" s="138">
        <v>0.6</v>
      </c>
      <c r="I72" s="138">
        <v>0.6</v>
      </c>
      <c r="J72" s="138">
        <f>SUM(E72:I72)</f>
        <v>1.4</v>
      </c>
    </row>
    <row r="73" spans="1:10" ht="19.899999999999999" customHeight="1" thickBot="1" x14ac:dyDescent="0.3">
      <c r="A73" s="139"/>
      <c r="B73" s="140"/>
      <c r="C73" s="141"/>
      <c r="D73" s="137" t="s">
        <v>4</v>
      </c>
      <c r="E73" s="138">
        <v>0</v>
      </c>
      <c r="F73" s="138">
        <v>2121.5</v>
      </c>
      <c r="G73" s="138">
        <v>0</v>
      </c>
      <c r="H73" s="138">
        <v>5760</v>
      </c>
      <c r="I73" s="138">
        <v>5760</v>
      </c>
      <c r="J73" s="138">
        <f>SUM(E73:I73)</f>
        <v>13641.5</v>
      </c>
    </row>
    <row r="74" spans="1:10" ht="18.600000000000001" customHeight="1" thickBot="1" x14ac:dyDescent="0.3">
      <c r="A74" s="139"/>
      <c r="B74" s="140"/>
      <c r="C74" s="141"/>
      <c r="D74" s="137" t="s">
        <v>3</v>
      </c>
      <c r="E74" s="138">
        <f>6585.4-6585.4</f>
        <v>0</v>
      </c>
      <c r="F74" s="138">
        <v>88.4</v>
      </c>
      <c r="G74" s="138">
        <v>0</v>
      </c>
      <c r="H74" s="138">
        <v>240</v>
      </c>
      <c r="I74" s="138">
        <v>240</v>
      </c>
      <c r="J74" s="138">
        <f>SUM(E74:I74)</f>
        <v>568.4</v>
      </c>
    </row>
    <row r="75" spans="1:10" ht="120" customHeight="1" thickBot="1" x14ac:dyDescent="0.3">
      <c r="A75" s="142"/>
      <c r="B75" s="143"/>
      <c r="C75" s="144"/>
      <c r="D75" s="145" t="s">
        <v>2</v>
      </c>
      <c r="E75" s="138">
        <v>0</v>
      </c>
      <c r="F75" s="138">
        <v>0</v>
      </c>
      <c r="G75" s="138">
        <v>0</v>
      </c>
      <c r="H75" s="138">
        <v>0</v>
      </c>
      <c r="I75" s="138">
        <v>0</v>
      </c>
      <c r="J75" s="138">
        <f>SUM(E75:I75)</f>
        <v>0</v>
      </c>
    </row>
    <row r="76" spans="1:10" ht="16.5" thickBot="1" x14ac:dyDescent="0.3">
      <c r="A76" s="86" t="s">
        <v>30</v>
      </c>
      <c r="B76" s="88" t="s">
        <v>29</v>
      </c>
      <c r="C76" s="90" t="s">
        <v>70</v>
      </c>
      <c r="D76" s="33" t="s">
        <v>5</v>
      </c>
      <c r="E76" s="34">
        <f t="shared" ref="E76:J76" si="14">SUM(E77:E80)</f>
        <v>0</v>
      </c>
      <c r="F76" s="34">
        <f t="shared" si="14"/>
        <v>3633.2</v>
      </c>
      <c r="G76" s="34">
        <f t="shared" si="14"/>
        <v>0</v>
      </c>
      <c r="H76" s="34">
        <f t="shared" si="14"/>
        <v>3335.1</v>
      </c>
      <c r="I76" s="34">
        <f t="shared" si="14"/>
        <v>3335.1</v>
      </c>
      <c r="J76" s="34">
        <f t="shared" si="14"/>
        <v>10303.4</v>
      </c>
    </row>
    <row r="77" spans="1:10" ht="16.5" thickBot="1" x14ac:dyDescent="0.3">
      <c r="A77" s="87"/>
      <c r="B77" s="89"/>
      <c r="C77" s="91"/>
      <c r="D77" s="35" t="s">
        <v>68</v>
      </c>
      <c r="E77" s="34">
        <f t="shared" ref="E77:I80" si="15">E82+E87</f>
        <v>0</v>
      </c>
      <c r="F77" s="34">
        <f t="shared" si="15"/>
        <v>155.1</v>
      </c>
      <c r="G77" s="34">
        <f t="shared" si="15"/>
        <v>0</v>
      </c>
      <c r="H77" s="34">
        <f t="shared" si="15"/>
        <v>142.4</v>
      </c>
      <c r="I77" s="34">
        <f t="shared" si="15"/>
        <v>142.4</v>
      </c>
      <c r="J77" s="34">
        <f>SUM(E77:I77)</f>
        <v>439.9</v>
      </c>
    </row>
    <row r="78" spans="1:10" ht="16.5" thickBot="1" x14ac:dyDescent="0.3">
      <c r="A78" s="87"/>
      <c r="B78" s="89"/>
      <c r="C78" s="91"/>
      <c r="D78" s="35" t="s">
        <v>4</v>
      </c>
      <c r="E78" s="34">
        <f t="shared" si="15"/>
        <v>0</v>
      </c>
      <c r="F78" s="34">
        <f t="shared" si="15"/>
        <v>3339</v>
      </c>
      <c r="G78" s="34">
        <f t="shared" si="15"/>
        <v>0</v>
      </c>
      <c r="H78" s="34">
        <f t="shared" si="15"/>
        <v>3065</v>
      </c>
      <c r="I78" s="34">
        <f t="shared" si="15"/>
        <v>3065</v>
      </c>
      <c r="J78" s="34">
        <f>SUM(E78:I78)</f>
        <v>9469</v>
      </c>
    </row>
    <row r="79" spans="1:10" ht="16.5" thickBot="1" x14ac:dyDescent="0.3">
      <c r="A79" s="87"/>
      <c r="B79" s="89"/>
      <c r="C79" s="91"/>
      <c r="D79" s="35" t="s">
        <v>3</v>
      </c>
      <c r="E79" s="34">
        <f t="shared" si="15"/>
        <v>0</v>
      </c>
      <c r="F79" s="34">
        <f t="shared" si="15"/>
        <v>139.1</v>
      </c>
      <c r="G79" s="34">
        <f t="shared" si="15"/>
        <v>0</v>
      </c>
      <c r="H79" s="34">
        <f t="shared" si="15"/>
        <v>127.7</v>
      </c>
      <c r="I79" s="34">
        <f t="shared" si="15"/>
        <v>127.7</v>
      </c>
      <c r="J79" s="34">
        <f>SUM(E79:I79)</f>
        <v>394.5</v>
      </c>
    </row>
    <row r="80" spans="1:10" ht="16.5" thickBot="1" x14ac:dyDescent="0.3">
      <c r="A80" s="87"/>
      <c r="B80" s="89"/>
      <c r="C80" s="92"/>
      <c r="D80" s="36" t="s">
        <v>2</v>
      </c>
      <c r="E80" s="34">
        <f t="shared" si="15"/>
        <v>0</v>
      </c>
      <c r="F80" s="34">
        <f t="shared" si="15"/>
        <v>0</v>
      </c>
      <c r="G80" s="34">
        <f t="shared" si="15"/>
        <v>0</v>
      </c>
      <c r="H80" s="34">
        <f t="shared" si="15"/>
        <v>0</v>
      </c>
      <c r="I80" s="34">
        <f t="shared" si="15"/>
        <v>0</v>
      </c>
      <c r="J80" s="34">
        <f>SUM(E80:I80)</f>
        <v>0</v>
      </c>
    </row>
    <row r="81" spans="1:10" ht="30.75" customHeight="1" thickBot="1" x14ac:dyDescent="0.3">
      <c r="A81" s="146" t="s">
        <v>28</v>
      </c>
      <c r="B81" s="81" t="s">
        <v>75</v>
      </c>
      <c r="C81" s="83" t="s">
        <v>70</v>
      </c>
      <c r="D81" s="49" t="s">
        <v>5</v>
      </c>
      <c r="E81" s="50">
        <f t="shared" ref="E81:J81" si="16">SUM(E82:E85)</f>
        <v>0</v>
      </c>
      <c r="F81" s="50">
        <f t="shared" si="16"/>
        <v>3633.2</v>
      </c>
      <c r="G81" s="50">
        <f t="shared" si="16"/>
        <v>0</v>
      </c>
      <c r="H81" s="50">
        <f t="shared" si="16"/>
        <v>3335.1</v>
      </c>
      <c r="I81" s="50">
        <f t="shared" si="16"/>
        <v>3335.1</v>
      </c>
      <c r="J81" s="50">
        <f t="shared" si="16"/>
        <v>10303.4</v>
      </c>
    </row>
    <row r="82" spans="1:10" ht="16.5" thickBot="1" x14ac:dyDescent="0.3">
      <c r="A82" s="147"/>
      <c r="B82" s="82"/>
      <c r="C82" s="84"/>
      <c r="D82" s="49" t="s">
        <v>68</v>
      </c>
      <c r="E82" s="50">
        <v>0</v>
      </c>
      <c r="F82" s="50">
        <v>155.1</v>
      </c>
      <c r="G82" s="50">
        <v>0</v>
      </c>
      <c r="H82" s="50">
        <v>142.4</v>
      </c>
      <c r="I82" s="50">
        <v>142.4</v>
      </c>
      <c r="J82" s="50">
        <f>SUM(E82:I82)</f>
        <v>439.9</v>
      </c>
    </row>
    <row r="83" spans="1:10" ht="16.5" thickBot="1" x14ac:dyDescent="0.3">
      <c r="A83" s="147"/>
      <c r="B83" s="82"/>
      <c r="C83" s="84"/>
      <c r="D83" s="49" t="s">
        <v>4</v>
      </c>
      <c r="E83" s="50">
        <v>0</v>
      </c>
      <c r="F83" s="50">
        <v>3339</v>
      </c>
      <c r="G83" s="50">
        <v>0</v>
      </c>
      <c r="H83" s="50">
        <v>3065</v>
      </c>
      <c r="I83" s="50">
        <v>3065</v>
      </c>
      <c r="J83" s="50">
        <f>SUM(E83:I83)</f>
        <v>9469</v>
      </c>
    </row>
    <row r="84" spans="1:10" ht="16.5" thickBot="1" x14ac:dyDescent="0.3">
      <c r="A84" s="147"/>
      <c r="B84" s="82"/>
      <c r="C84" s="84"/>
      <c r="D84" s="49" t="s">
        <v>3</v>
      </c>
      <c r="E84" s="50">
        <v>0</v>
      </c>
      <c r="F84" s="50">
        <v>139.1</v>
      </c>
      <c r="G84" s="50">
        <v>0</v>
      </c>
      <c r="H84" s="50">
        <v>127.7</v>
      </c>
      <c r="I84" s="50">
        <v>127.7</v>
      </c>
      <c r="J84" s="50">
        <f>SUM(E84:I84)</f>
        <v>394.5</v>
      </c>
    </row>
    <row r="85" spans="1:10" ht="29.25" customHeight="1" thickBot="1" x14ac:dyDescent="0.3">
      <c r="A85" s="147"/>
      <c r="B85" s="82"/>
      <c r="C85" s="85"/>
      <c r="D85" s="51" t="s">
        <v>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f>SUM(E85:I85)</f>
        <v>0</v>
      </c>
    </row>
    <row r="86" spans="1:10" ht="16.5" thickBot="1" x14ac:dyDescent="0.3">
      <c r="A86" s="59" t="str">
        <f>'[1]таблица 2 к Порядку  18.07.'!A101</f>
        <v xml:space="preserve"> мероприятие 1.12.2</v>
      </c>
      <c r="B86" s="65" t="str">
        <f>'[1]таблица 2 к Порядку  18.07.'!$B$101</f>
        <v>Создание центров цифрового образования детей  «IT-куб»</v>
      </c>
      <c r="C86" s="66" t="s">
        <v>72</v>
      </c>
      <c r="D86" s="18" t="s">
        <v>5</v>
      </c>
      <c r="E86" s="21">
        <f t="shared" ref="E86:J86" si="17">SUM(E87:E90)</f>
        <v>0</v>
      </c>
      <c r="F86" s="21">
        <f t="shared" si="17"/>
        <v>0</v>
      </c>
      <c r="G86" s="21">
        <f t="shared" si="17"/>
        <v>0</v>
      </c>
      <c r="H86" s="21">
        <f t="shared" si="17"/>
        <v>0</v>
      </c>
      <c r="I86" s="21">
        <f t="shared" si="17"/>
        <v>0</v>
      </c>
      <c r="J86" s="21">
        <f t="shared" si="17"/>
        <v>0</v>
      </c>
    </row>
    <row r="87" spans="1:10" ht="16.5" thickBot="1" x14ac:dyDescent="0.3">
      <c r="A87" s="55"/>
      <c r="B87" s="56"/>
      <c r="C87" s="57"/>
      <c r="D87" s="18" t="s">
        <v>68</v>
      </c>
      <c r="E87" s="21">
        <v>0</v>
      </c>
      <c r="F87" s="21">
        <v>0</v>
      </c>
      <c r="G87" s="21">
        <v>0</v>
      </c>
      <c r="H87" s="21">
        <v>0</v>
      </c>
      <c r="I87" s="12">
        <v>0</v>
      </c>
      <c r="J87" s="12">
        <f>SUM(E87:I87)</f>
        <v>0</v>
      </c>
    </row>
    <row r="88" spans="1:10" ht="16.5" thickBot="1" x14ac:dyDescent="0.3">
      <c r="A88" s="55"/>
      <c r="B88" s="56"/>
      <c r="C88" s="57"/>
      <c r="D88" s="18" t="s">
        <v>4</v>
      </c>
      <c r="E88" s="21">
        <v>0</v>
      </c>
      <c r="F88" s="21">
        <v>0</v>
      </c>
      <c r="G88" s="21">
        <v>0</v>
      </c>
      <c r="H88" s="21">
        <v>0</v>
      </c>
      <c r="I88" s="12">
        <v>0</v>
      </c>
      <c r="J88" s="12">
        <f>SUM(E88:I88)</f>
        <v>0</v>
      </c>
    </row>
    <row r="89" spans="1:10" ht="16.5" thickBot="1" x14ac:dyDescent="0.3">
      <c r="A89" s="55"/>
      <c r="B89" s="56"/>
      <c r="C89" s="57"/>
      <c r="D89" s="18" t="s">
        <v>3</v>
      </c>
      <c r="E89" s="21">
        <v>0</v>
      </c>
      <c r="F89" s="21">
        <v>0</v>
      </c>
      <c r="G89" s="21">
        <v>0</v>
      </c>
      <c r="H89" s="21">
        <v>0</v>
      </c>
      <c r="I89" s="12">
        <v>0</v>
      </c>
      <c r="J89" s="12">
        <f>SUM(E89:I89)</f>
        <v>0</v>
      </c>
    </row>
    <row r="90" spans="1:10" ht="16.5" thickBot="1" x14ac:dyDescent="0.3">
      <c r="A90" s="74"/>
      <c r="B90" s="56"/>
      <c r="C90" s="58"/>
      <c r="D90" s="22" t="s">
        <v>2</v>
      </c>
      <c r="E90" s="21">
        <v>0</v>
      </c>
      <c r="F90" s="21">
        <v>0</v>
      </c>
      <c r="G90" s="21">
        <v>0</v>
      </c>
      <c r="H90" s="21">
        <v>0</v>
      </c>
      <c r="I90" s="12">
        <v>0</v>
      </c>
      <c r="J90" s="12">
        <f>SUM(E90:I90)</f>
        <v>0</v>
      </c>
    </row>
    <row r="91" spans="1:10" ht="45" customHeight="1" thickBot="1" x14ac:dyDescent="0.3">
      <c r="A91" s="59" t="s">
        <v>27</v>
      </c>
      <c r="B91" s="65" t="s">
        <v>65</v>
      </c>
      <c r="C91" s="66" t="s">
        <v>70</v>
      </c>
      <c r="D91" s="18" t="s">
        <v>5</v>
      </c>
      <c r="E91" s="21">
        <f t="shared" ref="E91:J91" si="18">SUM(E92:E95)</f>
        <v>36680.6</v>
      </c>
      <c r="F91" s="21">
        <f t="shared" si="18"/>
        <v>36680.6</v>
      </c>
      <c r="G91" s="21">
        <f t="shared" si="18"/>
        <v>36312.699999999997</v>
      </c>
      <c r="H91" s="21">
        <f t="shared" si="18"/>
        <v>33539.4</v>
      </c>
      <c r="I91" s="21">
        <f t="shared" si="18"/>
        <v>33539.4</v>
      </c>
      <c r="J91" s="21">
        <f t="shared" si="18"/>
        <v>176752.7</v>
      </c>
    </row>
    <row r="92" spans="1:10" ht="16.5" thickBot="1" x14ac:dyDescent="0.3">
      <c r="A92" s="55"/>
      <c r="B92" s="56"/>
      <c r="C92" s="57"/>
      <c r="D92" s="18" t="s">
        <v>68</v>
      </c>
      <c r="E92" s="21">
        <f>604+129.6</f>
        <v>733.6</v>
      </c>
      <c r="F92" s="21">
        <f>604+129.6</f>
        <v>733.6</v>
      </c>
      <c r="G92" s="21">
        <f>596.6+129.7</f>
        <v>726.3</v>
      </c>
      <c r="H92" s="21">
        <v>670.8</v>
      </c>
      <c r="I92" s="12">
        <v>670.8</v>
      </c>
      <c r="J92" s="12">
        <f>SUM(E92:I92)</f>
        <v>3535.1000000000004</v>
      </c>
    </row>
    <row r="93" spans="1:10" ht="16.5" thickBot="1" x14ac:dyDescent="0.3">
      <c r="A93" s="55"/>
      <c r="B93" s="56"/>
      <c r="C93" s="57"/>
      <c r="D93" s="18" t="s">
        <v>4</v>
      </c>
      <c r="E93" s="21">
        <f>22787.4+4891.8</f>
        <v>27679.200000000001</v>
      </c>
      <c r="F93" s="21">
        <f>22787.4+4891.8</f>
        <v>27679.200000000001</v>
      </c>
      <c r="G93" s="21">
        <f>21798+4891.8</f>
        <v>26689.8</v>
      </c>
      <c r="H93" s="21">
        <v>25308.799999999999</v>
      </c>
      <c r="I93" s="12">
        <v>25308.799999999999</v>
      </c>
      <c r="J93" s="12">
        <f>SUM(E93:I93)</f>
        <v>132665.79999999999</v>
      </c>
    </row>
    <row r="94" spans="1:10" ht="16.5" thickBot="1" x14ac:dyDescent="0.3">
      <c r="A94" s="55"/>
      <c r="B94" s="56"/>
      <c r="C94" s="57"/>
      <c r="D94" s="18" t="s">
        <v>3</v>
      </c>
      <c r="E94" s="21">
        <f>6806.6+1461.2</f>
        <v>8267.8000000000011</v>
      </c>
      <c r="F94" s="21">
        <f>6806.6+1461.2</f>
        <v>8267.8000000000011</v>
      </c>
      <c r="G94" s="21">
        <f>7435.4+1461.2</f>
        <v>8896.6</v>
      </c>
      <c r="H94" s="21">
        <v>7559.8</v>
      </c>
      <c r="I94" s="12">
        <v>7559.8</v>
      </c>
      <c r="J94" s="12">
        <f>SUM(E94:I94)</f>
        <v>40551.80000000001</v>
      </c>
    </row>
    <row r="95" spans="1:10" ht="38.25" customHeight="1" thickBot="1" x14ac:dyDescent="0.3">
      <c r="A95" s="55"/>
      <c r="B95" s="56"/>
      <c r="C95" s="58"/>
      <c r="D95" s="22" t="s">
        <v>2</v>
      </c>
      <c r="E95" s="21">
        <v>0</v>
      </c>
      <c r="F95" s="21">
        <v>0</v>
      </c>
      <c r="G95" s="21">
        <v>0</v>
      </c>
      <c r="H95" s="21">
        <v>0</v>
      </c>
      <c r="I95" s="12">
        <v>0</v>
      </c>
      <c r="J95" s="12">
        <f>SUM(E95:I95)</f>
        <v>0</v>
      </c>
    </row>
    <row r="96" spans="1:10" ht="27.75" customHeight="1" thickBot="1" x14ac:dyDescent="0.3">
      <c r="A96" s="59" t="s">
        <v>26</v>
      </c>
      <c r="B96" s="65" t="s">
        <v>25</v>
      </c>
      <c r="C96" s="66" t="s">
        <v>70</v>
      </c>
      <c r="D96" s="18" t="s">
        <v>5</v>
      </c>
      <c r="E96" s="21">
        <f t="shared" ref="E96:J96" si="19">SUM(E97:E100)</f>
        <v>0</v>
      </c>
      <c r="F96" s="21">
        <f t="shared" si="19"/>
        <v>0</v>
      </c>
      <c r="G96" s="21">
        <f t="shared" si="19"/>
        <v>0</v>
      </c>
      <c r="H96" s="21">
        <f t="shared" si="19"/>
        <v>0</v>
      </c>
      <c r="I96" s="21">
        <f t="shared" si="19"/>
        <v>0</v>
      </c>
      <c r="J96" s="21">
        <f t="shared" si="19"/>
        <v>0</v>
      </c>
    </row>
    <row r="97" spans="1:10" ht="16.5" thickBot="1" x14ac:dyDescent="0.3">
      <c r="A97" s="55"/>
      <c r="B97" s="56"/>
      <c r="C97" s="57"/>
      <c r="D97" s="18" t="s">
        <v>68</v>
      </c>
      <c r="E97" s="21">
        <v>0</v>
      </c>
      <c r="F97" s="21">
        <v>0</v>
      </c>
      <c r="G97" s="21">
        <v>0</v>
      </c>
      <c r="H97" s="21">
        <v>0</v>
      </c>
      <c r="I97" s="12">
        <v>0</v>
      </c>
      <c r="J97" s="12">
        <f>SUM(E97:I97)</f>
        <v>0</v>
      </c>
    </row>
    <row r="98" spans="1:10" ht="16.5" thickBot="1" x14ac:dyDescent="0.3">
      <c r="A98" s="55"/>
      <c r="B98" s="56"/>
      <c r="C98" s="57"/>
      <c r="D98" s="18" t="s">
        <v>4</v>
      </c>
      <c r="E98" s="21">
        <v>0</v>
      </c>
      <c r="F98" s="21">
        <v>0</v>
      </c>
      <c r="G98" s="21">
        <v>0</v>
      </c>
      <c r="H98" s="21">
        <v>0</v>
      </c>
      <c r="I98" s="12">
        <v>0</v>
      </c>
      <c r="J98" s="12">
        <f>SUM(E98:I98)</f>
        <v>0</v>
      </c>
    </row>
    <row r="99" spans="1:10" ht="16.5" thickBot="1" x14ac:dyDescent="0.3">
      <c r="A99" s="55"/>
      <c r="B99" s="56"/>
      <c r="C99" s="57"/>
      <c r="D99" s="18" t="s">
        <v>3</v>
      </c>
      <c r="E99" s="21">
        <v>0</v>
      </c>
      <c r="F99" s="21">
        <v>0</v>
      </c>
      <c r="G99" s="21">
        <v>0</v>
      </c>
      <c r="H99" s="21">
        <v>0</v>
      </c>
      <c r="I99" s="12">
        <v>0</v>
      </c>
      <c r="J99" s="12">
        <f>SUM(E99:I99)</f>
        <v>0</v>
      </c>
    </row>
    <row r="100" spans="1:10" ht="47.25" customHeight="1" thickBot="1" x14ac:dyDescent="0.3">
      <c r="A100" s="55"/>
      <c r="B100" s="56"/>
      <c r="C100" s="58"/>
      <c r="D100" s="22" t="s">
        <v>2</v>
      </c>
      <c r="E100" s="21">
        <v>0</v>
      </c>
      <c r="F100" s="21">
        <v>0</v>
      </c>
      <c r="G100" s="21">
        <v>0</v>
      </c>
      <c r="H100" s="21">
        <v>0</v>
      </c>
      <c r="I100" s="12">
        <v>0</v>
      </c>
      <c r="J100" s="12">
        <f>SUM(E100:I100)</f>
        <v>0</v>
      </c>
    </row>
    <row r="101" spans="1:10" ht="53.25" customHeight="1" thickBot="1" x14ac:dyDescent="0.3">
      <c r="A101" s="93" t="s">
        <v>24</v>
      </c>
      <c r="B101" s="65" t="s">
        <v>83</v>
      </c>
      <c r="C101" s="66" t="s">
        <v>70</v>
      </c>
      <c r="D101" s="18" t="s">
        <v>5</v>
      </c>
      <c r="E101" s="21">
        <f t="shared" ref="E101:J101" si="20">SUM(E102:E105)</f>
        <v>2142.9</v>
      </c>
      <c r="F101" s="21">
        <f t="shared" si="20"/>
        <v>0</v>
      </c>
      <c r="G101" s="21">
        <f t="shared" si="20"/>
        <v>0</v>
      </c>
      <c r="H101" s="21">
        <f t="shared" si="20"/>
        <v>0</v>
      </c>
      <c r="I101" s="21">
        <f t="shared" si="20"/>
        <v>0</v>
      </c>
      <c r="J101" s="21">
        <f t="shared" si="20"/>
        <v>2142.9</v>
      </c>
    </row>
    <row r="102" spans="1:10" ht="16.5" thickBot="1" x14ac:dyDescent="0.3">
      <c r="A102" s="94"/>
      <c r="B102" s="56"/>
      <c r="C102" s="57"/>
      <c r="D102" s="18" t="s">
        <v>68</v>
      </c>
      <c r="E102" s="21">
        <v>4.3</v>
      </c>
      <c r="F102" s="21">
        <v>0</v>
      </c>
      <c r="G102" s="21">
        <v>0</v>
      </c>
      <c r="H102" s="21">
        <v>0</v>
      </c>
      <c r="I102" s="12">
        <v>0</v>
      </c>
      <c r="J102" s="12">
        <f>SUM(E102:I102)</f>
        <v>4.3</v>
      </c>
    </row>
    <row r="103" spans="1:10" ht="16.5" thickBot="1" x14ac:dyDescent="0.3">
      <c r="A103" s="94"/>
      <c r="B103" s="56"/>
      <c r="C103" s="57"/>
      <c r="D103" s="18" t="s">
        <v>4</v>
      </c>
      <c r="E103" s="21">
        <v>2053.1</v>
      </c>
      <c r="F103" s="21">
        <v>0</v>
      </c>
      <c r="G103" s="21">
        <v>0</v>
      </c>
      <c r="H103" s="21">
        <v>0</v>
      </c>
      <c r="I103" s="12">
        <v>0</v>
      </c>
      <c r="J103" s="12">
        <f>SUM(E103:I103)</f>
        <v>2053.1</v>
      </c>
    </row>
    <row r="104" spans="1:10" ht="16.5" thickBot="1" x14ac:dyDescent="0.3">
      <c r="A104" s="94"/>
      <c r="B104" s="56"/>
      <c r="C104" s="57"/>
      <c r="D104" s="18" t="s">
        <v>3</v>
      </c>
      <c r="E104" s="21">
        <v>85.5</v>
      </c>
      <c r="F104" s="21">
        <v>0</v>
      </c>
      <c r="G104" s="21">
        <v>0</v>
      </c>
      <c r="H104" s="21">
        <v>0</v>
      </c>
      <c r="I104" s="12">
        <v>0</v>
      </c>
      <c r="J104" s="12">
        <f>SUM(E104:I104)</f>
        <v>85.5</v>
      </c>
    </row>
    <row r="105" spans="1:10" ht="72" customHeight="1" thickBot="1" x14ac:dyDescent="0.3">
      <c r="A105" s="94"/>
      <c r="B105" s="73"/>
      <c r="C105" s="58"/>
      <c r="D105" s="22" t="s">
        <v>2</v>
      </c>
      <c r="E105" s="21">
        <v>0</v>
      </c>
      <c r="F105" s="21">
        <v>0</v>
      </c>
      <c r="G105" s="21">
        <v>0</v>
      </c>
      <c r="H105" s="21">
        <v>0</v>
      </c>
      <c r="I105" s="12">
        <v>0</v>
      </c>
      <c r="J105" s="12">
        <f>SUM(E105:I105)</f>
        <v>0</v>
      </c>
    </row>
    <row r="106" spans="1:10" ht="16.5" thickBot="1" x14ac:dyDescent="0.3">
      <c r="A106" s="59" t="s">
        <v>23</v>
      </c>
      <c r="B106" s="65" t="s">
        <v>22</v>
      </c>
      <c r="C106" s="66" t="s">
        <v>70</v>
      </c>
      <c r="D106" s="18" t="s">
        <v>5</v>
      </c>
      <c r="E106" s="21">
        <f t="shared" ref="E106:J106" si="21">SUM(E107:E110)</f>
        <v>0</v>
      </c>
      <c r="F106" s="21">
        <f t="shared" si="21"/>
        <v>0</v>
      </c>
      <c r="G106" s="21">
        <f t="shared" si="21"/>
        <v>0</v>
      </c>
      <c r="H106" s="21">
        <f t="shared" si="21"/>
        <v>0</v>
      </c>
      <c r="I106" s="21">
        <f t="shared" si="21"/>
        <v>0</v>
      </c>
      <c r="J106" s="21">
        <f t="shared" si="21"/>
        <v>0</v>
      </c>
    </row>
    <row r="107" spans="1:10" ht="16.5" thickBot="1" x14ac:dyDescent="0.3">
      <c r="A107" s="55"/>
      <c r="B107" s="56"/>
      <c r="C107" s="57"/>
      <c r="D107" s="18" t="s">
        <v>68</v>
      </c>
      <c r="E107" s="21">
        <v>0</v>
      </c>
      <c r="F107" s="21">
        <v>0</v>
      </c>
      <c r="G107" s="21">
        <v>0</v>
      </c>
      <c r="H107" s="21">
        <v>0</v>
      </c>
      <c r="I107" s="12">
        <v>0</v>
      </c>
      <c r="J107" s="12">
        <f>SUM(E107:I107)</f>
        <v>0</v>
      </c>
    </row>
    <row r="108" spans="1:10" ht="16.5" thickBot="1" x14ac:dyDescent="0.3">
      <c r="A108" s="55"/>
      <c r="B108" s="56"/>
      <c r="C108" s="57"/>
      <c r="D108" s="18" t="s">
        <v>4</v>
      </c>
      <c r="E108" s="21">
        <v>0</v>
      </c>
      <c r="F108" s="21">
        <v>0</v>
      </c>
      <c r="G108" s="21">
        <v>0</v>
      </c>
      <c r="H108" s="21">
        <v>0</v>
      </c>
      <c r="I108" s="12">
        <v>0</v>
      </c>
      <c r="J108" s="12">
        <f>SUM(E108:I108)</f>
        <v>0</v>
      </c>
    </row>
    <row r="109" spans="1:10" ht="16.5" thickBot="1" x14ac:dyDescent="0.3">
      <c r="A109" s="55"/>
      <c r="B109" s="56"/>
      <c r="C109" s="57"/>
      <c r="D109" s="18" t="s">
        <v>3</v>
      </c>
      <c r="E109" s="21">
        <v>0</v>
      </c>
      <c r="F109" s="21">
        <v>0</v>
      </c>
      <c r="G109" s="21">
        <v>0</v>
      </c>
      <c r="H109" s="21">
        <v>0</v>
      </c>
      <c r="I109" s="12">
        <v>0</v>
      </c>
      <c r="J109" s="12">
        <f>SUM(E109:I109)</f>
        <v>0</v>
      </c>
    </row>
    <row r="110" spans="1:10" ht="16.5" thickBot="1" x14ac:dyDescent="0.3">
      <c r="A110" s="55"/>
      <c r="B110" s="56"/>
      <c r="C110" s="57"/>
      <c r="D110" s="17" t="s">
        <v>2</v>
      </c>
      <c r="E110" s="21">
        <v>0</v>
      </c>
      <c r="F110" s="21">
        <v>0</v>
      </c>
      <c r="G110" s="21">
        <v>0</v>
      </c>
      <c r="H110" s="21">
        <v>0</v>
      </c>
      <c r="I110" s="12">
        <v>0</v>
      </c>
      <c r="J110" s="12">
        <f>SUM(E110:I110)</f>
        <v>0</v>
      </c>
    </row>
    <row r="111" spans="1:10" ht="16.5" thickBot="1" x14ac:dyDescent="0.3">
      <c r="A111" s="59" t="s">
        <v>21</v>
      </c>
      <c r="B111" s="65" t="s">
        <v>20</v>
      </c>
      <c r="C111" s="66" t="s">
        <v>70</v>
      </c>
      <c r="D111" s="24" t="s">
        <v>5</v>
      </c>
      <c r="E111" s="21">
        <f t="shared" ref="E111:J111" si="22">SUM(E112:E115)</f>
        <v>0</v>
      </c>
      <c r="F111" s="21">
        <f t="shared" si="22"/>
        <v>0</v>
      </c>
      <c r="G111" s="21">
        <f t="shared" si="22"/>
        <v>0</v>
      </c>
      <c r="H111" s="21">
        <f t="shared" si="22"/>
        <v>0</v>
      </c>
      <c r="I111" s="21">
        <f t="shared" si="22"/>
        <v>0</v>
      </c>
      <c r="J111" s="21">
        <f t="shared" si="22"/>
        <v>0</v>
      </c>
    </row>
    <row r="112" spans="1:10" ht="16.5" thickBot="1" x14ac:dyDescent="0.3">
      <c r="A112" s="55"/>
      <c r="B112" s="56"/>
      <c r="C112" s="57"/>
      <c r="D112" s="18" t="s">
        <v>68</v>
      </c>
      <c r="E112" s="21">
        <v>0</v>
      </c>
      <c r="F112" s="21">
        <v>0</v>
      </c>
      <c r="G112" s="21">
        <v>0</v>
      </c>
      <c r="H112" s="21">
        <v>0</v>
      </c>
      <c r="I112" s="12">
        <v>0</v>
      </c>
      <c r="J112" s="12">
        <f>SUM(E112:I112)</f>
        <v>0</v>
      </c>
    </row>
    <row r="113" spans="1:10" ht="16.5" thickBot="1" x14ac:dyDescent="0.3">
      <c r="A113" s="55"/>
      <c r="B113" s="56"/>
      <c r="C113" s="57"/>
      <c r="D113" s="18" t="s">
        <v>4</v>
      </c>
      <c r="E113" s="21">
        <v>0</v>
      </c>
      <c r="F113" s="21">
        <v>0</v>
      </c>
      <c r="G113" s="21">
        <v>0</v>
      </c>
      <c r="H113" s="21">
        <v>0</v>
      </c>
      <c r="I113" s="12">
        <v>0</v>
      </c>
      <c r="J113" s="12">
        <f>SUM(E113:I113)</f>
        <v>0</v>
      </c>
    </row>
    <row r="114" spans="1:10" ht="16.5" thickBot="1" x14ac:dyDescent="0.3">
      <c r="A114" s="55"/>
      <c r="B114" s="56"/>
      <c r="C114" s="57"/>
      <c r="D114" s="18" t="s">
        <v>3</v>
      </c>
      <c r="E114" s="21">
        <v>0</v>
      </c>
      <c r="F114" s="21">
        <v>0</v>
      </c>
      <c r="G114" s="21">
        <v>0</v>
      </c>
      <c r="H114" s="21">
        <v>0</v>
      </c>
      <c r="I114" s="12">
        <v>0</v>
      </c>
      <c r="J114" s="12">
        <f>SUM(E114:I114)</f>
        <v>0</v>
      </c>
    </row>
    <row r="115" spans="1:10" ht="16.5" thickBot="1" x14ac:dyDescent="0.3">
      <c r="A115" s="55"/>
      <c r="B115" s="56"/>
      <c r="C115" s="58"/>
      <c r="D115" s="22" t="s">
        <v>2</v>
      </c>
      <c r="E115" s="21">
        <v>0</v>
      </c>
      <c r="F115" s="21">
        <v>0</v>
      </c>
      <c r="G115" s="21">
        <v>0</v>
      </c>
      <c r="H115" s="21">
        <v>0</v>
      </c>
      <c r="I115" s="12">
        <v>0</v>
      </c>
      <c r="J115" s="12">
        <f>SUM(E115:I115)</f>
        <v>0</v>
      </c>
    </row>
    <row r="116" spans="1:10" ht="16.5" thickBot="1" x14ac:dyDescent="0.3">
      <c r="A116" s="59" t="s">
        <v>19</v>
      </c>
      <c r="B116" s="65" t="s">
        <v>18</v>
      </c>
      <c r="C116" s="66" t="s">
        <v>70</v>
      </c>
      <c r="D116" s="18" t="s">
        <v>5</v>
      </c>
      <c r="E116" s="21">
        <f t="shared" ref="E116:J116" si="23">SUM(E117:E120)</f>
        <v>0</v>
      </c>
      <c r="F116" s="21">
        <f t="shared" si="23"/>
        <v>0</v>
      </c>
      <c r="G116" s="21">
        <f t="shared" si="23"/>
        <v>0</v>
      </c>
      <c r="H116" s="21">
        <f t="shared" si="23"/>
        <v>0</v>
      </c>
      <c r="I116" s="21">
        <f t="shared" si="23"/>
        <v>0</v>
      </c>
      <c r="J116" s="21">
        <f t="shared" si="23"/>
        <v>0</v>
      </c>
    </row>
    <row r="117" spans="1:10" ht="16.5" thickBot="1" x14ac:dyDescent="0.3">
      <c r="A117" s="55"/>
      <c r="B117" s="56"/>
      <c r="C117" s="57"/>
      <c r="D117" s="18" t="s">
        <v>68</v>
      </c>
      <c r="E117" s="21">
        <v>0</v>
      </c>
      <c r="F117" s="21">
        <v>0</v>
      </c>
      <c r="G117" s="21">
        <v>0</v>
      </c>
      <c r="H117" s="21">
        <v>0</v>
      </c>
      <c r="I117" s="12">
        <v>0</v>
      </c>
      <c r="J117" s="12">
        <f>SUM(E117:I117)</f>
        <v>0</v>
      </c>
    </row>
    <row r="118" spans="1:10" ht="22.9" customHeight="1" thickBot="1" x14ac:dyDescent="0.3">
      <c r="A118" s="55"/>
      <c r="B118" s="56"/>
      <c r="C118" s="57"/>
      <c r="D118" s="18" t="s">
        <v>4</v>
      </c>
      <c r="E118" s="21">
        <v>0</v>
      </c>
      <c r="F118" s="21">
        <v>0</v>
      </c>
      <c r="G118" s="21">
        <v>0</v>
      </c>
      <c r="H118" s="21">
        <v>0</v>
      </c>
      <c r="I118" s="12">
        <v>0</v>
      </c>
      <c r="J118" s="12">
        <f>SUM(E118:I118)</f>
        <v>0</v>
      </c>
    </row>
    <row r="119" spans="1:10" ht="19.899999999999999" customHeight="1" thickBot="1" x14ac:dyDescent="0.3">
      <c r="A119" s="55"/>
      <c r="B119" s="56"/>
      <c r="C119" s="57"/>
      <c r="D119" s="18" t="s">
        <v>3</v>
      </c>
      <c r="E119" s="21">
        <v>0</v>
      </c>
      <c r="F119" s="21">
        <v>0</v>
      </c>
      <c r="G119" s="21">
        <v>0</v>
      </c>
      <c r="H119" s="21">
        <v>0</v>
      </c>
      <c r="I119" s="12">
        <v>0</v>
      </c>
      <c r="J119" s="12">
        <f>SUM(E119:I119)</f>
        <v>0</v>
      </c>
    </row>
    <row r="120" spans="1:10" ht="48.75" customHeight="1" thickBot="1" x14ac:dyDescent="0.3">
      <c r="A120" s="55"/>
      <c r="B120" s="56"/>
      <c r="C120" s="58"/>
      <c r="D120" s="22" t="s">
        <v>2</v>
      </c>
      <c r="E120" s="21">
        <v>0</v>
      </c>
      <c r="F120" s="21">
        <v>0</v>
      </c>
      <c r="G120" s="21">
        <v>0</v>
      </c>
      <c r="H120" s="21">
        <v>0</v>
      </c>
      <c r="I120" s="12">
        <v>0</v>
      </c>
      <c r="J120" s="12">
        <f>SUM(E120:I120)</f>
        <v>0</v>
      </c>
    </row>
    <row r="121" spans="1:10" ht="28.5" customHeight="1" thickBot="1" x14ac:dyDescent="0.3">
      <c r="A121" s="59" t="s">
        <v>17</v>
      </c>
      <c r="B121" s="65" t="s">
        <v>16</v>
      </c>
      <c r="C121" s="66" t="s">
        <v>72</v>
      </c>
      <c r="D121" s="18" t="s">
        <v>5</v>
      </c>
      <c r="E121" s="21">
        <f t="shared" ref="E121:J121" si="24">SUM(E122:E125)</f>
        <v>0</v>
      </c>
      <c r="F121" s="21">
        <f t="shared" si="24"/>
        <v>0</v>
      </c>
      <c r="G121" s="21">
        <f t="shared" si="24"/>
        <v>0</v>
      </c>
      <c r="H121" s="21">
        <f t="shared" si="24"/>
        <v>0</v>
      </c>
      <c r="I121" s="21">
        <f t="shared" si="24"/>
        <v>0</v>
      </c>
      <c r="J121" s="21">
        <f t="shared" si="24"/>
        <v>0</v>
      </c>
    </row>
    <row r="122" spans="1:10" ht="28.5" customHeight="1" thickBot="1" x14ac:dyDescent="0.3">
      <c r="A122" s="95"/>
      <c r="B122" s="56"/>
      <c r="C122" s="57"/>
      <c r="D122" s="18" t="s">
        <v>68</v>
      </c>
      <c r="E122" s="21">
        <v>0</v>
      </c>
      <c r="F122" s="21">
        <v>0</v>
      </c>
      <c r="G122" s="21">
        <v>0</v>
      </c>
      <c r="H122" s="21">
        <v>0</v>
      </c>
      <c r="I122" s="12">
        <v>0</v>
      </c>
      <c r="J122" s="12">
        <f>SUM(E122:I122)</f>
        <v>0</v>
      </c>
    </row>
    <row r="123" spans="1:10" ht="28.5" customHeight="1" thickBot="1" x14ac:dyDescent="0.3">
      <c r="A123" s="95"/>
      <c r="B123" s="56"/>
      <c r="C123" s="57"/>
      <c r="D123" s="18" t="s">
        <v>4</v>
      </c>
      <c r="E123" s="21">
        <v>0</v>
      </c>
      <c r="F123" s="21">
        <v>0</v>
      </c>
      <c r="G123" s="21">
        <v>0</v>
      </c>
      <c r="H123" s="21">
        <v>0</v>
      </c>
      <c r="I123" s="12">
        <v>0</v>
      </c>
      <c r="J123" s="12">
        <f>SUM(E123:I123)</f>
        <v>0</v>
      </c>
    </row>
    <row r="124" spans="1:10" ht="28.5" customHeight="1" thickBot="1" x14ac:dyDescent="0.3">
      <c r="A124" s="95"/>
      <c r="B124" s="56"/>
      <c r="C124" s="57"/>
      <c r="D124" s="18" t="s">
        <v>3</v>
      </c>
      <c r="E124" s="21">
        <v>0</v>
      </c>
      <c r="F124" s="21">
        <v>0</v>
      </c>
      <c r="G124" s="21">
        <v>0</v>
      </c>
      <c r="H124" s="21">
        <v>0</v>
      </c>
      <c r="I124" s="12">
        <v>0</v>
      </c>
      <c r="J124" s="12">
        <f>SUM(E124:I124)</f>
        <v>0</v>
      </c>
    </row>
    <row r="125" spans="1:10" ht="28.5" customHeight="1" thickBot="1" x14ac:dyDescent="0.3">
      <c r="A125" s="96"/>
      <c r="B125" s="56"/>
      <c r="C125" s="58"/>
      <c r="D125" s="22" t="s">
        <v>2</v>
      </c>
      <c r="E125" s="21">
        <v>0</v>
      </c>
      <c r="F125" s="21">
        <v>0</v>
      </c>
      <c r="G125" s="21">
        <v>0</v>
      </c>
      <c r="H125" s="21">
        <v>0</v>
      </c>
      <c r="I125" s="12">
        <v>0</v>
      </c>
      <c r="J125" s="12">
        <f>SUM(E125:I125)</f>
        <v>0</v>
      </c>
    </row>
    <row r="126" spans="1:10" ht="28.5" customHeight="1" thickBot="1" x14ac:dyDescent="0.3">
      <c r="A126" s="59" t="s">
        <v>66</v>
      </c>
      <c r="B126" s="65" t="s">
        <v>67</v>
      </c>
      <c r="C126" s="66" t="s">
        <v>70</v>
      </c>
      <c r="D126" s="18" t="s">
        <v>5</v>
      </c>
      <c r="E126" s="21">
        <f t="shared" ref="E126:J126" si="25">SUM(E127:E130)</f>
        <v>608</v>
      </c>
      <c r="F126" s="21">
        <f t="shared" si="25"/>
        <v>0</v>
      </c>
      <c r="G126" s="21">
        <f t="shared" si="25"/>
        <v>0</v>
      </c>
      <c r="H126" s="21">
        <f t="shared" si="25"/>
        <v>0</v>
      </c>
      <c r="I126" s="21">
        <f t="shared" si="25"/>
        <v>0</v>
      </c>
      <c r="J126" s="21">
        <f t="shared" si="25"/>
        <v>608</v>
      </c>
    </row>
    <row r="127" spans="1:10" ht="28.5" customHeight="1" thickBot="1" x14ac:dyDescent="0.3">
      <c r="A127" s="95"/>
      <c r="B127" s="105"/>
      <c r="C127" s="57"/>
      <c r="D127" s="18" t="s">
        <v>68</v>
      </c>
      <c r="E127" s="21">
        <v>608</v>
      </c>
      <c r="F127" s="21">
        <v>0</v>
      </c>
      <c r="G127" s="21">
        <v>0</v>
      </c>
      <c r="H127" s="21">
        <v>0</v>
      </c>
      <c r="I127" s="12">
        <v>0</v>
      </c>
      <c r="J127" s="12">
        <f>SUM(E127:I127)</f>
        <v>608</v>
      </c>
    </row>
    <row r="128" spans="1:10" ht="28.5" customHeight="1" thickBot="1" x14ac:dyDescent="0.3">
      <c r="A128" s="95"/>
      <c r="B128" s="105"/>
      <c r="C128" s="57"/>
      <c r="D128" s="18" t="s">
        <v>4</v>
      </c>
      <c r="E128" s="21">
        <v>0</v>
      </c>
      <c r="F128" s="21">
        <v>0</v>
      </c>
      <c r="G128" s="21">
        <v>0</v>
      </c>
      <c r="H128" s="21">
        <v>0</v>
      </c>
      <c r="I128" s="12">
        <v>0</v>
      </c>
      <c r="J128" s="12">
        <f>SUM(E128:I128)</f>
        <v>0</v>
      </c>
    </row>
    <row r="129" spans="1:10" ht="28.5" customHeight="1" thickBot="1" x14ac:dyDescent="0.3">
      <c r="A129" s="95"/>
      <c r="B129" s="105"/>
      <c r="C129" s="57"/>
      <c r="D129" s="18" t="s">
        <v>3</v>
      </c>
      <c r="E129" s="21">
        <v>0</v>
      </c>
      <c r="F129" s="21">
        <v>0</v>
      </c>
      <c r="G129" s="21">
        <v>0</v>
      </c>
      <c r="H129" s="21">
        <v>0</v>
      </c>
      <c r="I129" s="12">
        <v>0</v>
      </c>
      <c r="J129" s="12">
        <f>SUM(E129:I129)</f>
        <v>0</v>
      </c>
    </row>
    <row r="130" spans="1:10" ht="28.5" customHeight="1" thickBot="1" x14ac:dyDescent="0.3">
      <c r="A130" s="96"/>
      <c r="B130" s="106"/>
      <c r="C130" s="58"/>
      <c r="D130" s="22" t="s">
        <v>2</v>
      </c>
      <c r="E130" s="21">
        <v>0</v>
      </c>
      <c r="F130" s="21">
        <v>0</v>
      </c>
      <c r="G130" s="21">
        <v>0</v>
      </c>
      <c r="H130" s="21">
        <v>0</v>
      </c>
      <c r="I130" s="12">
        <v>0</v>
      </c>
      <c r="J130" s="12">
        <f>SUM(E130:I130)</f>
        <v>0</v>
      </c>
    </row>
    <row r="131" spans="1:10" ht="28.5" customHeight="1" thickBot="1" x14ac:dyDescent="0.3">
      <c r="A131" s="59" t="s">
        <v>86</v>
      </c>
      <c r="B131" s="65" t="s">
        <v>76</v>
      </c>
      <c r="C131" s="66" t="s">
        <v>70</v>
      </c>
      <c r="D131" s="18" t="s">
        <v>5</v>
      </c>
      <c r="E131" s="21">
        <f t="shared" ref="E131:J131" si="26">SUM(E132:E135)</f>
        <v>7875.2999999999993</v>
      </c>
      <c r="F131" s="21">
        <f t="shared" si="26"/>
        <v>7875.2999999999993</v>
      </c>
      <c r="G131" s="21">
        <f t="shared" si="26"/>
        <v>7875.2999999999993</v>
      </c>
      <c r="H131" s="21">
        <f t="shared" si="26"/>
        <v>0</v>
      </c>
      <c r="I131" s="21">
        <f t="shared" si="26"/>
        <v>0</v>
      </c>
      <c r="J131" s="21">
        <f t="shared" si="26"/>
        <v>23625.899999999998</v>
      </c>
    </row>
    <row r="132" spans="1:10" ht="28.5" customHeight="1" thickBot="1" x14ac:dyDescent="0.3">
      <c r="A132" s="95"/>
      <c r="B132" s="105"/>
      <c r="C132" s="57"/>
      <c r="D132" s="18" t="s">
        <v>68</v>
      </c>
      <c r="E132" s="21">
        <f>425+1057.5+45.1+47.5</f>
        <v>1575.1</v>
      </c>
      <c r="F132" s="21">
        <f>425+1057.5+45.1+47.5</f>
        <v>1575.1</v>
      </c>
      <c r="G132" s="21">
        <f>425+1057.5+45.1+47.5</f>
        <v>1575.1</v>
      </c>
      <c r="H132" s="21">
        <v>0</v>
      </c>
      <c r="I132" s="12">
        <v>0</v>
      </c>
      <c r="J132" s="12">
        <f>SUM(E132:I132)</f>
        <v>4725.2999999999993</v>
      </c>
    </row>
    <row r="133" spans="1:10" ht="28.5" customHeight="1" thickBot="1" x14ac:dyDescent="0.3">
      <c r="A133" s="95"/>
      <c r="B133" s="105"/>
      <c r="C133" s="57"/>
      <c r="D133" s="18" t="s">
        <v>4</v>
      </c>
      <c r="E133" s="21">
        <v>0</v>
      </c>
      <c r="F133" s="21">
        <v>0</v>
      </c>
      <c r="G133" s="21">
        <v>0</v>
      </c>
      <c r="H133" s="21">
        <v>0</v>
      </c>
      <c r="I133" s="12">
        <v>0</v>
      </c>
      <c r="J133" s="12">
        <f>SUM(E133:I133)</f>
        <v>0</v>
      </c>
    </row>
    <row r="134" spans="1:10" ht="28.5" customHeight="1" thickBot="1" x14ac:dyDescent="0.3">
      <c r="A134" s="95"/>
      <c r="B134" s="105"/>
      <c r="C134" s="57"/>
      <c r="D134" s="18" t="s">
        <v>3</v>
      </c>
      <c r="E134" s="21">
        <f>1700+4230+180.2+190</f>
        <v>6300.2</v>
      </c>
      <c r="F134" s="21">
        <f>1700+4230+180.2+190</f>
        <v>6300.2</v>
      </c>
      <c r="G134" s="21">
        <f>1700+4230+180.2+190</f>
        <v>6300.2</v>
      </c>
      <c r="H134" s="21">
        <v>0</v>
      </c>
      <c r="I134" s="12">
        <v>0</v>
      </c>
      <c r="J134" s="12">
        <f>SUM(E134:I134)</f>
        <v>18900.599999999999</v>
      </c>
    </row>
    <row r="135" spans="1:10" ht="56.25" customHeight="1" thickBot="1" x14ac:dyDescent="0.3">
      <c r="A135" s="96"/>
      <c r="B135" s="106"/>
      <c r="C135" s="58"/>
      <c r="D135" s="22" t="s">
        <v>2</v>
      </c>
      <c r="E135" s="21">
        <v>0</v>
      </c>
      <c r="F135" s="21">
        <v>0</v>
      </c>
      <c r="G135" s="21">
        <v>0</v>
      </c>
      <c r="H135" s="21">
        <v>0</v>
      </c>
      <c r="I135" s="12">
        <v>0</v>
      </c>
      <c r="J135" s="12">
        <f>SUM(E135:I135)</f>
        <v>0</v>
      </c>
    </row>
    <row r="136" spans="1:10" ht="28.5" customHeight="1" thickBot="1" x14ac:dyDescent="0.3">
      <c r="A136" s="86" t="s">
        <v>87</v>
      </c>
      <c r="B136" s="88" t="s">
        <v>77</v>
      </c>
      <c r="C136" s="90" t="s">
        <v>70</v>
      </c>
      <c r="D136" s="35" t="s">
        <v>5</v>
      </c>
      <c r="E136" s="34">
        <f t="shared" ref="E136:J136" si="27">SUM(E137:E140)</f>
        <v>3009.7000000000003</v>
      </c>
      <c r="F136" s="34">
        <f t="shared" si="27"/>
        <v>3009.7000000000003</v>
      </c>
      <c r="G136" s="34">
        <f t="shared" si="27"/>
        <v>3009.7000000000003</v>
      </c>
      <c r="H136" s="34">
        <f t="shared" si="27"/>
        <v>0</v>
      </c>
      <c r="I136" s="34">
        <f t="shared" si="27"/>
        <v>0</v>
      </c>
      <c r="J136" s="34">
        <f t="shared" si="27"/>
        <v>9029.1000000000022</v>
      </c>
    </row>
    <row r="137" spans="1:10" ht="28.5" customHeight="1" thickBot="1" x14ac:dyDescent="0.3">
      <c r="A137" s="107"/>
      <c r="B137" s="124"/>
      <c r="C137" s="91"/>
      <c r="D137" s="35" t="s">
        <v>68</v>
      </c>
      <c r="E137" s="34">
        <f t="shared" ref="E137:I138" si="28">E142</f>
        <v>0</v>
      </c>
      <c r="F137" s="34">
        <f t="shared" si="28"/>
        <v>0</v>
      </c>
      <c r="G137" s="34">
        <f t="shared" si="28"/>
        <v>0</v>
      </c>
      <c r="H137" s="34">
        <f t="shared" si="28"/>
        <v>0</v>
      </c>
      <c r="I137" s="34">
        <f t="shared" si="28"/>
        <v>0</v>
      </c>
      <c r="J137" s="34">
        <f>SUM(E137:I137)</f>
        <v>0</v>
      </c>
    </row>
    <row r="138" spans="1:10" ht="28.5" customHeight="1" thickBot="1" x14ac:dyDescent="0.3">
      <c r="A138" s="107"/>
      <c r="B138" s="124"/>
      <c r="C138" s="91"/>
      <c r="D138" s="35" t="s">
        <v>4</v>
      </c>
      <c r="E138" s="34">
        <f t="shared" si="28"/>
        <v>2889.3</v>
      </c>
      <c r="F138" s="34">
        <f t="shared" si="28"/>
        <v>2889.3</v>
      </c>
      <c r="G138" s="34">
        <f t="shared" si="28"/>
        <v>2889.3</v>
      </c>
      <c r="H138" s="34">
        <f t="shared" si="28"/>
        <v>0</v>
      </c>
      <c r="I138" s="34">
        <f t="shared" si="28"/>
        <v>0</v>
      </c>
      <c r="J138" s="34">
        <f>SUM(E138:I138)</f>
        <v>8667.9000000000015</v>
      </c>
    </row>
    <row r="139" spans="1:10" ht="28.5" customHeight="1" thickBot="1" x14ac:dyDescent="0.3">
      <c r="A139" s="107"/>
      <c r="B139" s="124"/>
      <c r="C139" s="91"/>
      <c r="D139" s="35" t="s">
        <v>3</v>
      </c>
      <c r="E139" s="34">
        <f t="shared" ref="E139:I140" si="29">E144</f>
        <v>120.4</v>
      </c>
      <c r="F139" s="34">
        <f t="shared" si="29"/>
        <v>120.4</v>
      </c>
      <c r="G139" s="34">
        <f t="shared" si="29"/>
        <v>120.4</v>
      </c>
      <c r="H139" s="34">
        <f t="shared" si="29"/>
        <v>0</v>
      </c>
      <c r="I139" s="34">
        <f t="shared" si="29"/>
        <v>0</v>
      </c>
      <c r="J139" s="34">
        <f>SUM(E139:I139)</f>
        <v>361.20000000000005</v>
      </c>
    </row>
    <row r="140" spans="1:10" ht="31.5" customHeight="1" thickBot="1" x14ac:dyDescent="0.3">
      <c r="A140" s="108"/>
      <c r="B140" s="125"/>
      <c r="C140" s="92"/>
      <c r="D140" s="36" t="s">
        <v>2</v>
      </c>
      <c r="E140" s="34">
        <f t="shared" si="29"/>
        <v>0</v>
      </c>
      <c r="F140" s="34">
        <f t="shared" si="29"/>
        <v>0</v>
      </c>
      <c r="G140" s="34">
        <f t="shared" si="29"/>
        <v>0</v>
      </c>
      <c r="H140" s="34">
        <f t="shared" si="29"/>
        <v>0</v>
      </c>
      <c r="I140" s="34">
        <f t="shared" si="29"/>
        <v>0</v>
      </c>
      <c r="J140" s="34">
        <f>SUM(E140:I140)</f>
        <v>0</v>
      </c>
    </row>
    <row r="141" spans="1:10" ht="31.5" customHeight="1" thickBot="1" x14ac:dyDescent="0.3">
      <c r="A141" s="93" t="s">
        <v>88</v>
      </c>
      <c r="B141" s="102" t="s">
        <v>93</v>
      </c>
      <c r="C141" s="97" t="s">
        <v>70</v>
      </c>
      <c r="D141" s="29" t="s">
        <v>5</v>
      </c>
      <c r="E141" s="30">
        <f t="shared" ref="E141:J141" si="30">SUM(E142:E145)</f>
        <v>3009.7000000000003</v>
      </c>
      <c r="F141" s="30">
        <f t="shared" si="30"/>
        <v>3009.7000000000003</v>
      </c>
      <c r="G141" s="30">
        <f t="shared" si="30"/>
        <v>3009.7000000000003</v>
      </c>
      <c r="H141" s="30">
        <f t="shared" si="30"/>
        <v>0</v>
      </c>
      <c r="I141" s="30">
        <f t="shared" si="30"/>
        <v>0</v>
      </c>
      <c r="J141" s="30">
        <f t="shared" si="30"/>
        <v>9029.1000000000022</v>
      </c>
    </row>
    <row r="142" spans="1:10" ht="31.5" customHeight="1" thickBot="1" x14ac:dyDescent="0.3">
      <c r="A142" s="100"/>
      <c r="B142" s="103"/>
      <c r="C142" s="98"/>
      <c r="D142" s="29" t="s">
        <v>68</v>
      </c>
      <c r="E142" s="30">
        <v>0</v>
      </c>
      <c r="F142" s="30">
        <v>0</v>
      </c>
      <c r="G142" s="30">
        <v>0</v>
      </c>
      <c r="H142" s="30">
        <v>0</v>
      </c>
      <c r="I142" s="31">
        <v>0</v>
      </c>
      <c r="J142" s="31">
        <f>SUM(E142:I142)</f>
        <v>0</v>
      </c>
    </row>
    <row r="143" spans="1:10" ht="31.5" customHeight="1" thickBot="1" x14ac:dyDescent="0.3">
      <c r="A143" s="100"/>
      <c r="B143" s="103"/>
      <c r="C143" s="98"/>
      <c r="D143" s="29" t="s">
        <v>4</v>
      </c>
      <c r="E143" s="30">
        <f>2600.3+289</f>
        <v>2889.3</v>
      </c>
      <c r="F143" s="30">
        <v>2889.3</v>
      </c>
      <c r="G143" s="30">
        <v>2889.3</v>
      </c>
      <c r="H143" s="30">
        <v>0</v>
      </c>
      <c r="I143" s="31">
        <v>0</v>
      </c>
      <c r="J143" s="31">
        <f>SUM(E143:I143)</f>
        <v>8667.9000000000015</v>
      </c>
    </row>
    <row r="144" spans="1:10" ht="31.5" customHeight="1" thickBot="1" x14ac:dyDescent="0.3">
      <c r="A144" s="100"/>
      <c r="B144" s="103"/>
      <c r="C144" s="98"/>
      <c r="D144" s="29" t="s">
        <v>3</v>
      </c>
      <c r="E144" s="30">
        <f>108.4+12</f>
        <v>120.4</v>
      </c>
      <c r="F144" s="30">
        <v>120.4</v>
      </c>
      <c r="G144" s="30">
        <v>120.4</v>
      </c>
      <c r="H144" s="30">
        <v>0</v>
      </c>
      <c r="I144" s="31">
        <v>0</v>
      </c>
      <c r="J144" s="31">
        <f>SUM(E144:I144)</f>
        <v>361.20000000000005</v>
      </c>
    </row>
    <row r="145" spans="1:12" ht="21.75" customHeight="1" thickBot="1" x14ac:dyDescent="0.3">
      <c r="A145" s="101"/>
      <c r="B145" s="104"/>
      <c r="C145" s="99"/>
      <c r="D145" s="32" t="s">
        <v>2</v>
      </c>
      <c r="E145" s="30">
        <v>0</v>
      </c>
      <c r="F145" s="30">
        <v>0</v>
      </c>
      <c r="G145" s="30">
        <v>0</v>
      </c>
      <c r="H145" s="30">
        <v>0</v>
      </c>
      <c r="I145" s="31">
        <v>0</v>
      </c>
      <c r="J145" s="31">
        <f>SUM(E145:I145)</f>
        <v>0</v>
      </c>
    </row>
    <row r="146" spans="1:12" ht="21" customHeight="1" thickBot="1" x14ac:dyDescent="0.3">
      <c r="A146" s="109" t="s">
        <v>89</v>
      </c>
      <c r="B146" s="102" t="s">
        <v>90</v>
      </c>
      <c r="C146" s="97" t="s">
        <v>70</v>
      </c>
      <c r="D146" s="29" t="s">
        <v>5</v>
      </c>
      <c r="E146" s="30">
        <f t="shared" ref="E146:J146" si="31">SUM(E147:E150)</f>
        <v>0</v>
      </c>
      <c r="F146" s="30">
        <f t="shared" si="31"/>
        <v>0</v>
      </c>
      <c r="G146" s="30">
        <f t="shared" si="31"/>
        <v>0</v>
      </c>
      <c r="H146" s="30">
        <f t="shared" si="31"/>
        <v>0</v>
      </c>
      <c r="I146" s="30">
        <f t="shared" si="31"/>
        <v>0</v>
      </c>
      <c r="J146" s="30">
        <f t="shared" si="31"/>
        <v>0</v>
      </c>
    </row>
    <row r="147" spans="1:12" ht="15.75" customHeight="1" thickBot="1" x14ac:dyDescent="0.3">
      <c r="A147" s="110"/>
      <c r="B147" s="103"/>
      <c r="C147" s="98"/>
      <c r="D147" s="29" t="s">
        <v>68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f>SUM(E147:I147)</f>
        <v>0</v>
      </c>
    </row>
    <row r="148" spans="1:12" ht="15" customHeight="1" thickBot="1" x14ac:dyDescent="0.3">
      <c r="A148" s="110"/>
      <c r="B148" s="103"/>
      <c r="C148" s="98"/>
      <c r="D148" s="29" t="s">
        <v>4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f>SUM(E148:I148)</f>
        <v>0</v>
      </c>
    </row>
    <row r="149" spans="1:12" ht="15" customHeight="1" thickBot="1" x14ac:dyDescent="0.3">
      <c r="A149" s="110"/>
      <c r="B149" s="103"/>
      <c r="C149" s="98"/>
      <c r="D149" s="29" t="s">
        <v>3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f>SUM(E149:I149)</f>
        <v>0</v>
      </c>
    </row>
    <row r="150" spans="1:12" ht="16.5" customHeight="1" thickBot="1" x14ac:dyDescent="0.3">
      <c r="A150" s="111"/>
      <c r="B150" s="104"/>
      <c r="C150" s="99"/>
      <c r="D150" s="32" t="s">
        <v>2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f>SUM(E150:I150)</f>
        <v>0</v>
      </c>
    </row>
    <row r="151" spans="1:12" ht="16.5" outlineLevel="1" thickBot="1" x14ac:dyDescent="0.3">
      <c r="A151" s="109" t="s">
        <v>91</v>
      </c>
      <c r="B151" s="102" t="s">
        <v>92</v>
      </c>
      <c r="C151" s="97" t="s">
        <v>70</v>
      </c>
      <c r="D151" s="29" t="s">
        <v>5</v>
      </c>
      <c r="E151" s="30">
        <f t="shared" ref="E151:J151" si="32">SUM(E152:E155)</f>
        <v>0</v>
      </c>
      <c r="F151" s="30">
        <f t="shared" si="32"/>
        <v>0</v>
      </c>
      <c r="G151" s="30">
        <f t="shared" si="32"/>
        <v>0</v>
      </c>
      <c r="H151" s="30">
        <f t="shared" si="32"/>
        <v>0</v>
      </c>
      <c r="I151" s="30">
        <f t="shared" si="32"/>
        <v>0</v>
      </c>
      <c r="J151" s="30">
        <f t="shared" si="32"/>
        <v>0</v>
      </c>
      <c r="L151" s="4"/>
    </row>
    <row r="152" spans="1:12" ht="16.5" outlineLevel="1" thickBot="1" x14ac:dyDescent="0.3">
      <c r="A152" s="110"/>
      <c r="B152" s="103"/>
      <c r="C152" s="98"/>
      <c r="D152" s="29" t="s">
        <v>68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f>SUM(E152:I152)</f>
        <v>0</v>
      </c>
      <c r="L152" s="4"/>
    </row>
    <row r="153" spans="1:12" ht="16.5" outlineLevel="1" thickBot="1" x14ac:dyDescent="0.3">
      <c r="A153" s="110"/>
      <c r="B153" s="103"/>
      <c r="C153" s="98"/>
      <c r="D153" s="29" t="s">
        <v>4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f>SUM(E153:I153)</f>
        <v>0</v>
      </c>
    </row>
    <row r="154" spans="1:12" ht="16.5" outlineLevel="1" thickBot="1" x14ac:dyDescent="0.3">
      <c r="A154" s="110"/>
      <c r="B154" s="103"/>
      <c r="C154" s="98"/>
      <c r="D154" s="29" t="s">
        <v>3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f>SUM(E154:I154)</f>
        <v>0</v>
      </c>
    </row>
    <row r="155" spans="1:12" ht="16.5" outlineLevel="1" thickBot="1" x14ac:dyDescent="0.3">
      <c r="A155" s="111"/>
      <c r="B155" s="104"/>
      <c r="C155" s="99"/>
      <c r="D155" s="32" t="s">
        <v>2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f>SUM(E155:I155)</f>
        <v>0</v>
      </c>
    </row>
    <row r="156" spans="1:12" ht="16.5" outlineLevel="1" thickBot="1" x14ac:dyDescent="0.3">
      <c r="A156" s="112" t="s">
        <v>15</v>
      </c>
      <c r="B156" s="113"/>
      <c r="C156" s="118" t="s">
        <v>70</v>
      </c>
      <c r="D156" s="37" t="s">
        <v>5</v>
      </c>
      <c r="E156" s="38">
        <f t="shared" ref="E156:J156" si="33">SUM(E157:E160)</f>
        <v>1068504.8</v>
      </c>
      <c r="F156" s="38">
        <f t="shared" si="33"/>
        <v>1064491</v>
      </c>
      <c r="G156" s="38">
        <f t="shared" si="33"/>
        <v>1089303.1000000001</v>
      </c>
      <c r="H156" s="38">
        <f t="shared" si="33"/>
        <v>978771</v>
      </c>
      <c r="I156" s="38">
        <f t="shared" si="33"/>
        <v>978771</v>
      </c>
      <c r="J156" s="38">
        <f t="shared" si="33"/>
        <v>5179840.9000000004</v>
      </c>
    </row>
    <row r="157" spans="1:12" ht="16.5" outlineLevel="1" thickBot="1" x14ac:dyDescent="0.3">
      <c r="A157" s="114"/>
      <c r="B157" s="115"/>
      <c r="C157" s="119"/>
      <c r="D157" s="39" t="s">
        <v>68</v>
      </c>
      <c r="E157" s="38">
        <f>E12+E17+E22+E27+E32+E37+E42+E47+E62+E67+E72+E77+E92+E97+E102+E107+E112+E117+E122+E127+E132+E137+E147+E152</f>
        <v>318797.69999999995</v>
      </c>
      <c r="F157" s="38">
        <f>F12+F17+F22+F27+F32+F37+F42+F47+F62+F67+F72+F77+F92+F97+F102+F107+F112+F117+F122+F127+F132+F137+F147+F152</f>
        <v>276690.99999999994</v>
      </c>
      <c r="G157" s="38">
        <f>G12+G17+G22+G27+G32+G37+G42+G47+G62+G67+G72+G77+G92+G97+G102+G107+G112+G117+G122+G127+G132+G137+G147+G152</f>
        <v>268694.2</v>
      </c>
      <c r="H157" s="38">
        <f>H12+H17+H22+H27+H32+H37+H42+H47+H62+H67+H72+H77+H92+H97+H102+H107+H112+H117+H122+H127+H132+H137+H147+H152</f>
        <v>255136.09999999998</v>
      </c>
      <c r="I157" s="38">
        <f>I12+I17+I22+I27+I32+I37+I42+I47+I62+I67+I72+I77+I92+I97+I102+I107+I112+I117+I122+I127+I132+I137+I147+I152</f>
        <v>255136.09999999998</v>
      </c>
      <c r="J157" s="38">
        <f>SUM(E157:I157)</f>
        <v>1374455.1</v>
      </c>
    </row>
    <row r="158" spans="1:12" ht="16.5" outlineLevel="1" thickBot="1" x14ac:dyDescent="0.3">
      <c r="A158" s="114"/>
      <c r="B158" s="115"/>
      <c r="C158" s="119"/>
      <c r="D158" s="37" t="s">
        <v>4</v>
      </c>
      <c r="E158" s="38">
        <f t="shared" ref="E158:I160" si="34">E13+E18+E23+E28+E33+E38+E43+E48+E63+E68+E73+E78+E93+E98+E103+E108+E113+E118+E123+E128+E133+E138+E148+E153</f>
        <v>57237.200000000004</v>
      </c>
      <c r="F158" s="38">
        <f t="shared" si="34"/>
        <v>60644.600000000006</v>
      </c>
      <c r="G158" s="38">
        <f t="shared" si="34"/>
        <v>54194.7</v>
      </c>
      <c r="H158" s="38">
        <f t="shared" si="34"/>
        <v>60725.8</v>
      </c>
      <c r="I158" s="38">
        <f t="shared" si="34"/>
        <v>60725.8</v>
      </c>
      <c r="J158" s="38">
        <f>SUM(E158:I158)</f>
        <v>293528.09999999998</v>
      </c>
    </row>
    <row r="159" spans="1:12" ht="16.5" outlineLevel="1" thickBot="1" x14ac:dyDescent="0.3">
      <c r="A159" s="114"/>
      <c r="B159" s="115"/>
      <c r="C159" s="119"/>
      <c r="D159" s="37" t="s">
        <v>3</v>
      </c>
      <c r="E159" s="38">
        <f>E14+E19+E24+E29+E34+E39+E44+E49+E64+E69+E74+E79+E94+E99+E104+E109+E114+E119+E124+E129+E134+E139+E149+E154</f>
        <v>692469.90000000014</v>
      </c>
      <c r="F159" s="38">
        <f>F14+F19+F24+F29+F34+F39+F44+F49+F64+F69+F74+F79+F94+F99+F104+F109+F114+F119+F124+F129+F134+F139+F149+F154</f>
        <v>727155.4</v>
      </c>
      <c r="G159" s="38">
        <f>G14+G19+G24+G29+G34+G39+G44+G49+G64+G69+G74+G79+G94+G99+G104+G109+G114+G119+G124+G129+G134+G139+G149+G154</f>
        <v>766414.2</v>
      </c>
      <c r="H159" s="38">
        <f>H14+H19+H24+H29+H34+H39+H44+H49+H64+H69+H74+H79+H94+H99+H104+H109+H114+H119+H124+H129+H134+H139+H149+H154</f>
        <v>662909.10000000009</v>
      </c>
      <c r="I159" s="38">
        <f>I14+I19+I24+I29+I34+I39+I44+I49+I64+I69+I74+I79+I94+I99+I104+I109+I114+I119+I124+I129+I134+I139+I149+I154</f>
        <v>662909.10000000009</v>
      </c>
      <c r="J159" s="38">
        <f>SUM(E159:I159)</f>
        <v>3511857.7</v>
      </c>
    </row>
    <row r="160" spans="1:12" ht="16.5" outlineLevel="1" thickBot="1" x14ac:dyDescent="0.3">
      <c r="A160" s="114"/>
      <c r="B160" s="115"/>
      <c r="C160" s="120"/>
      <c r="D160" s="37" t="s">
        <v>2</v>
      </c>
      <c r="E160" s="38">
        <f t="shared" si="34"/>
        <v>0</v>
      </c>
      <c r="F160" s="38">
        <f t="shared" si="34"/>
        <v>0</v>
      </c>
      <c r="G160" s="38">
        <f t="shared" si="34"/>
        <v>0</v>
      </c>
      <c r="H160" s="38">
        <f t="shared" si="34"/>
        <v>0</v>
      </c>
      <c r="I160" s="38">
        <f t="shared" si="34"/>
        <v>0</v>
      </c>
      <c r="J160" s="38">
        <f>SUM(E160:I160)</f>
        <v>0</v>
      </c>
    </row>
    <row r="161" spans="1:10" ht="20.25" customHeight="1" outlineLevel="1" thickBot="1" x14ac:dyDescent="0.3">
      <c r="A161" s="114"/>
      <c r="B161" s="115"/>
      <c r="C161" s="118" t="s">
        <v>71</v>
      </c>
      <c r="D161" s="37" t="s">
        <v>5</v>
      </c>
      <c r="E161" s="38">
        <f t="shared" ref="E161:J161" si="35">SUM(E162:E165)</f>
        <v>352</v>
      </c>
      <c r="F161" s="38">
        <f t="shared" si="35"/>
        <v>352</v>
      </c>
      <c r="G161" s="38">
        <f t="shared" si="35"/>
        <v>352</v>
      </c>
      <c r="H161" s="38">
        <f t="shared" si="35"/>
        <v>352</v>
      </c>
      <c r="I161" s="38">
        <f t="shared" si="35"/>
        <v>352</v>
      </c>
      <c r="J161" s="38">
        <f t="shared" si="35"/>
        <v>1760</v>
      </c>
    </row>
    <row r="162" spans="1:10" ht="16.5" outlineLevel="1" thickBot="1" x14ac:dyDescent="0.3">
      <c r="A162" s="114"/>
      <c r="B162" s="115"/>
      <c r="C162" s="119"/>
      <c r="D162" s="39" t="s">
        <v>68</v>
      </c>
      <c r="E162" s="38">
        <f>E52</f>
        <v>352</v>
      </c>
      <c r="F162" s="38">
        <f>F52</f>
        <v>352</v>
      </c>
      <c r="G162" s="38">
        <f>G52</f>
        <v>352</v>
      </c>
      <c r="H162" s="38">
        <f>H52</f>
        <v>352</v>
      </c>
      <c r="I162" s="38">
        <f>I52</f>
        <v>352</v>
      </c>
      <c r="J162" s="38">
        <f>SUM(E162:I162)</f>
        <v>1760</v>
      </c>
    </row>
    <row r="163" spans="1:10" ht="16.5" outlineLevel="1" thickBot="1" x14ac:dyDescent="0.3">
      <c r="A163" s="114"/>
      <c r="B163" s="115"/>
      <c r="C163" s="119"/>
      <c r="D163" s="37" t="s">
        <v>4</v>
      </c>
      <c r="E163" s="38">
        <f t="shared" ref="E163:I165" si="36">E53</f>
        <v>0</v>
      </c>
      <c r="F163" s="38">
        <f t="shared" si="36"/>
        <v>0</v>
      </c>
      <c r="G163" s="38">
        <f t="shared" si="36"/>
        <v>0</v>
      </c>
      <c r="H163" s="38">
        <f t="shared" si="36"/>
        <v>0</v>
      </c>
      <c r="I163" s="38">
        <f t="shared" si="36"/>
        <v>0</v>
      </c>
      <c r="J163" s="38">
        <f>SUM(E163:I163)</f>
        <v>0</v>
      </c>
    </row>
    <row r="164" spans="1:10" ht="16.5" outlineLevel="1" thickBot="1" x14ac:dyDescent="0.3">
      <c r="A164" s="114"/>
      <c r="B164" s="115"/>
      <c r="C164" s="119"/>
      <c r="D164" s="37" t="s">
        <v>3</v>
      </c>
      <c r="E164" s="38">
        <f t="shared" si="36"/>
        <v>0</v>
      </c>
      <c r="F164" s="38">
        <f t="shared" si="36"/>
        <v>0</v>
      </c>
      <c r="G164" s="38">
        <f t="shared" si="36"/>
        <v>0</v>
      </c>
      <c r="H164" s="38">
        <f t="shared" si="36"/>
        <v>0</v>
      </c>
      <c r="I164" s="38">
        <f t="shared" si="36"/>
        <v>0</v>
      </c>
      <c r="J164" s="38">
        <f>SUM(E164:I164)</f>
        <v>0</v>
      </c>
    </row>
    <row r="165" spans="1:10" ht="16.5" outlineLevel="1" thickBot="1" x14ac:dyDescent="0.3">
      <c r="A165" s="114"/>
      <c r="B165" s="115"/>
      <c r="C165" s="120"/>
      <c r="D165" s="37" t="s">
        <v>2</v>
      </c>
      <c r="E165" s="38">
        <f t="shared" si="36"/>
        <v>0</v>
      </c>
      <c r="F165" s="38">
        <f t="shared" si="36"/>
        <v>0</v>
      </c>
      <c r="G165" s="38">
        <f t="shared" si="36"/>
        <v>0</v>
      </c>
      <c r="H165" s="38">
        <f t="shared" si="36"/>
        <v>0</v>
      </c>
      <c r="I165" s="38">
        <f t="shared" si="36"/>
        <v>0</v>
      </c>
      <c r="J165" s="38">
        <f>SUM(E165:I165)</f>
        <v>0</v>
      </c>
    </row>
    <row r="166" spans="1:10" ht="18" customHeight="1" outlineLevel="1" thickBot="1" x14ac:dyDescent="0.3">
      <c r="A166" s="114"/>
      <c r="B166" s="115"/>
      <c r="C166" s="121" t="s">
        <v>6</v>
      </c>
      <c r="D166" s="37" t="s">
        <v>5</v>
      </c>
      <c r="E166" s="38">
        <f t="shared" ref="E166:J166" si="37">SUM(E167:E170)</f>
        <v>1068856.8</v>
      </c>
      <c r="F166" s="38">
        <f t="shared" si="37"/>
        <v>1064843</v>
      </c>
      <c r="G166" s="38">
        <f t="shared" si="37"/>
        <v>1089655.1000000001</v>
      </c>
      <c r="H166" s="38">
        <f t="shared" si="37"/>
        <v>979123</v>
      </c>
      <c r="I166" s="38">
        <f t="shared" si="37"/>
        <v>979123</v>
      </c>
      <c r="J166" s="38">
        <f t="shared" si="37"/>
        <v>5181600.9000000004</v>
      </c>
    </row>
    <row r="167" spans="1:10" ht="16.5" outlineLevel="1" thickBot="1" x14ac:dyDescent="0.3">
      <c r="A167" s="114"/>
      <c r="B167" s="115"/>
      <c r="C167" s="122"/>
      <c r="D167" s="39" t="s">
        <v>68</v>
      </c>
      <c r="E167" s="38">
        <f>E157+E162</f>
        <v>319149.69999999995</v>
      </c>
      <c r="F167" s="38">
        <f>F157+F162</f>
        <v>277042.99999999994</v>
      </c>
      <c r="G167" s="38">
        <f>G157+G162</f>
        <v>269046.2</v>
      </c>
      <c r="H167" s="38">
        <f>H157+H162</f>
        <v>255488.09999999998</v>
      </c>
      <c r="I167" s="38">
        <f>I157+I162</f>
        <v>255488.09999999998</v>
      </c>
      <c r="J167" s="38">
        <f>SUM(E167:I167)</f>
        <v>1376215.1</v>
      </c>
    </row>
    <row r="168" spans="1:10" ht="16.5" outlineLevel="1" thickBot="1" x14ac:dyDescent="0.3">
      <c r="A168" s="114"/>
      <c r="B168" s="115"/>
      <c r="C168" s="122"/>
      <c r="D168" s="37" t="s">
        <v>4</v>
      </c>
      <c r="E168" s="38">
        <f t="shared" ref="E168:I169" si="38">E158+E163</f>
        <v>57237.200000000004</v>
      </c>
      <c r="F168" s="38">
        <f t="shared" si="38"/>
        <v>60644.600000000006</v>
      </c>
      <c r="G168" s="38">
        <f t="shared" si="38"/>
        <v>54194.7</v>
      </c>
      <c r="H168" s="38">
        <f t="shared" si="38"/>
        <v>60725.8</v>
      </c>
      <c r="I168" s="38">
        <f t="shared" si="38"/>
        <v>60725.8</v>
      </c>
      <c r="J168" s="38">
        <f>SUM(E168:I168)</f>
        <v>293528.09999999998</v>
      </c>
    </row>
    <row r="169" spans="1:10" ht="16.5" outlineLevel="1" thickBot="1" x14ac:dyDescent="0.3">
      <c r="A169" s="114"/>
      <c r="B169" s="115"/>
      <c r="C169" s="122"/>
      <c r="D169" s="37" t="s">
        <v>3</v>
      </c>
      <c r="E169" s="38">
        <f t="shared" si="38"/>
        <v>692469.90000000014</v>
      </c>
      <c r="F169" s="38">
        <f t="shared" si="38"/>
        <v>727155.4</v>
      </c>
      <c r="G169" s="38">
        <f t="shared" si="38"/>
        <v>766414.2</v>
      </c>
      <c r="H169" s="38">
        <f t="shared" si="38"/>
        <v>662909.10000000009</v>
      </c>
      <c r="I169" s="38">
        <f t="shared" si="38"/>
        <v>662909.10000000009</v>
      </c>
      <c r="J169" s="38">
        <f>SUM(E169:I169)</f>
        <v>3511857.7</v>
      </c>
    </row>
    <row r="170" spans="1:10" ht="16.5" outlineLevel="1" thickBot="1" x14ac:dyDescent="0.3">
      <c r="A170" s="116"/>
      <c r="B170" s="117"/>
      <c r="C170" s="123"/>
      <c r="D170" s="37" t="s">
        <v>2</v>
      </c>
      <c r="E170" s="38">
        <f>E160+E165</f>
        <v>0</v>
      </c>
      <c r="F170" s="38">
        <f>F160+F165</f>
        <v>0</v>
      </c>
      <c r="G170" s="38">
        <f>G160+G165</f>
        <v>0</v>
      </c>
      <c r="H170" s="38">
        <f>H160+H165</f>
        <v>0</v>
      </c>
      <c r="I170" s="38">
        <f>I160+I165</f>
        <v>0</v>
      </c>
      <c r="J170" s="38">
        <f>SUM(E170:I170)</f>
        <v>0</v>
      </c>
    </row>
    <row r="171" spans="1:10" ht="16.5" outlineLevel="1" thickBot="1" x14ac:dyDescent="0.3">
      <c r="A171" s="52" t="s">
        <v>14</v>
      </c>
      <c r="B171" s="53"/>
      <c r="C171" s="53"/>
      <c r="D171" s="53"/>
      <c r="E171" s="53"/>
      <c r="F171" s="53"/>
      <c r="G171" s="53"/>
      <c r="H171" s="53"/>
      <c r="I171" s="53"/>
      <c r="J171" s="54"/>
    </row>
    <row r="172" spans="1:10" ht="16.5" outlineLevel="1" thickBot="1" x14ac:dyDescent="0.3">
      <c r="A172" s="55" t="s">
        <v>13</v>
      </c>
      <c r="B172" s="56" t="s">
        <v>69</v>
      </c>
      <c r="C172" s="57" t="s">
        <v>70</v>
      </c>
      <c r="D172" s="25" t="s">
        <v>5</v>
      </c>
      <c r="E172" s="21">
        <f t="shared" ref="E172:J172" si="39">SUM(E173:E176)</f>
        <v>11191.3</v>
      </c>
      <c r="F172" s="21">
        <f t="shared" si="39"/>
        <v>11191.3</v>
      </c>
      <c r="G172" s="21">
        <f t="shared" si="39"/>
        <v>11191.3</v>
      </c>
      <c r="H172" s="21">
        <f t="shared" si="39"/>
        <v>2579.3000000000002</v>
      </c>
      <c r="I172" s="21">
        <f t="shared" si="39"/>
        <v>2579.3000000000002</v>
      </c>
      <c r="J172" s="21">
        <f t="shared" si="39"/>
        <v>38732.5</v>
      </c>
    </row>
    <row r="173" spans="1:10" ht="16.5" outlineLevel="1" thickBot="1" x14ac:dyDescent="0.3">
      <c r="A173" s="55"/>
      <c r="B173" s="56"/>
      <c r="C173" s="57"/>
      <c r="D173" s="18" t="s">
        <v>68</v>
      </c>
      <c r="E173" s="21">
        <v>11191.3</v>
      </c>
      <c r="F173" s="21">
        <v>11191.3</v>
      </c>
      <c r="G173" s="21">
        <v>11191.3</v>
      </c>
      <c r="H173" s="21">
        <v>2579.3000000000002</v>
      </c>
      <c r="I173" s="12">
        <v>2579.3000000000002</v>
      </c>
      <c r="J173" s="12">
        <f>SUM(E173:I173)</f>
        <v>38732.5</v>
      </c>
    </row>
    <row r="174" spans="1:10" ht="16.5" outlineLevel="1" thickBot="1" x14ac:dyDescent="0.3">
      <c r="A174" s="55"/>
      <c r="B174" s="56"/>
      <c r="C174" s="57"/>
      <c r="D174" s="18" t="s">
        <v>4</v>
      </c>
      <c r="E174" s="21">
        <v>0</v>
      </c>
      <c r="F174" s="21">
        <v>0</v>
      </c>
      <c r="G174" s="21">
        <v>0</v>
      </c>
      <c r="H174" s="21">
        <v>0</v>
      </c>
      <c r="I174" s="12">
        <v>0</v>
      </c>
      <c r="J174" s="12">
        <f>SUM(E174:I174)</f>
        <v>0</v>
      </c>
    </row>
    <row r="175" spans="1:10" ht="16.5" outlineLevel="1" thickBot="1" x14ac:dyDescent="0.3">
      <c r="A175" s="55"/>
      <c r="B175" s="56"/>
      <c r="C175" s="57"/>
      <c r="D175" s="18" t="s">
        <v>3</v>
      </c>
      <c r="E175" s="21">
        <v>0</v>
      </c>
      <c r="F175" s="21">
        <v>0</v>
      </c>
      <c r="G175" s="21">
        <v>0</v>
      </c>
      <c r="H175" s="21">
        <v>0</v>
      </c>
      <c r="I175" s="12">
        <v>0</v>
      </c>
      <c r="J175" s="12">
        <f>SUM(E175:I175)</f>
        <v>0</v>
      </c>
    </row>
    <row r="176" spans="1:10" ht="16.5" outlineLevel="1" thickBot="1" x14ac:dyDescent="0.3">
      <c r="A176" s="55"/>
      <c r="B176" s="56"/>
      <c r="C176" s="58"/>
      <c r="D176" s="22" t="s">
        <v>2</v>
      </c>
      <c r="E176" s="21">
        <v>0</v>
      </c>
      <c r="F176" s="21">
        <v>0</v>
      </c>
      <c r="G176" s="21">
        <v>0</v>
      </c>
      <c r="H176" s="21">
        <v>0</v>
      </c>
      <c r="I176" s="12">
        <v>0</v>
      </c>
      <c r="J176" s="12">
        <f>SUM(E176:I176)</f>
        <v>0</v>
      </c>
    </row>
    <row r="177" spans="1:10" ht="16.5" outlineLevel="1" thickBot="1" x14ac:dyDescent="0.3">
      <c r="A177" s="59" t="s">
        <v>12</v>
      </c>
      <c r="B177" s="65" t="s">
        <v>78</v>
      </c>
      <c r="C177" s="66" t="s">
        <v>70</v>
      </c>
      <c r="D177" s="18" t="s">
        <v>5</v>
      </c>
      <c r="E177" s="21">
        <f t="shared" ref="E177:J177" si="40">SUM(E178:E181)</f>
        <v>16070.2</v>
      </c>
      <c r="F177" s="21">
        <f t="shared" si="40"/>
        <v>16070.2</v>
      </c>
      <c r="G177" s="21">
        <f t="shared" si="40"/>
        <v>16070.2</v>
      </c>
      <c r="H177" s="21">
        <f t="shared" si="40"/>
        <v>10491</v>
      </c>
      <c r="I177" s="21">
        <f t="shared" si="40"/>
        <v>10491</v>
      </c>
      <c r="J177" s="21">
        <f t="shared" si="40"/>
        <v>69192.600000000006</v>
      </c>
    </row>
    <row r="178" spans="1:10" ht="16.5" outlineLevel="1" thickBot="1" x14ac:dyDescent="0.3">
      <c r="A178" s="55"/>
      <c r="B178" s="56"/>
      <c r="C178" s="57"/>
      <c r="D178" s="18" t="s">
        <v>68</v>
      </c>
      <c r="E178" s="21">
        <v>16070.2</v>
      </c>
      <c r="F178" s="21">
        <v>16070.2</v>
      </c>
      <c r="G178" s="21">
        <v>16070.2</v>
      </c>
      <c r="H178" s="21">
        <v>10491</v>
      </c>
      <c r="I178" s="12">
        <v>10491</v>
      </c>
      <c r="J178" s="12">
        <f>SUM(E178:I178)</f>
        <v>69192.600000000006</v>
      </c>
    </row>
    <row r="179" spans="1:10" ht="16.5" outlineLevel="1" thickBot="1" x14ac:dyDescent="0.3">
      <c r="A179" s="55"/>
      <c r="B179" s="56"/>
      <c r="C179" s="57"/>
      <c r="D179" s="18" t="s">
        <v>68</v>
      </c>
      <c r="E179" s="21">
        <v>0</v>
      </c>
      <c r="F179" s="21">
        <v>0</v>
      </c>
      <c r="G179" s="21">
        <v>0</v>
      </c>
      <c r="H179" s="21">
        <v>0</v>
      </c>
      <c r="I179" s="12">
        <v>0</v>
      </c>
      <c r="J179" s="12">
        <f>SUM(E179:I179)</f>
        <v>0</v>
      </c>
    </row>
    <row r="180" spans="1:10" ht="16.5" outlineLevel="1" thickBot="1" x14ac:dyDescent="0.3">
      <c r="A180" s="55"/>
      <c r="B180" s="56"/>
      <c r="C180" s="57"/>
      <c r="D180" s="18" t="s">
        <v>3</v>
      </c>
      <c r="E180" s="21">
        <v>0</v>
      </c>
      <c r="F180" s="21">
        <v>0</v>
      </c>
      <c r="G180" s="21">
        <v>0</v>
      </c>
      <c r="H180" s="21">
        <v>0</v>
      </c>
      <c r="I180" s="12">
        <v>0</v>
      </c>
      <c r="J180" s="12">
        <f>SUM(E180:I180)</f>
        <v>0</v>
      </c>
    </row>
    <row r="181" spans="1:10" ht="16.5" outlineLevel="1" thickBot="1" x14ac:dyDescent="0.3">
      <c r="A181" s="55"/>
      <c r="B181" s="56"/>
      <c r="C181" s="58"/>
      <c r="D181" s="22" t="s">
        <v>2</v>
      </c>
      <c r="E181" s="21">
        <v>0</v>
      </c>
      <c r="F181" s="21">
        <v>0</v>
      </c>
      <c r="G181" s="21">
        <v>0</v>
      </c>
      <c r="H181" s="21">
        <v>0</v>
      </c>
      <c r="I181" s="12">
        <v>0</v>
      </c>
      <c r="J181" s="12">
        <f>SUM(E181:I181)</f>
        <v>0</v>
      </c>
    </row>
    <row r="182" spans="1:10" ht="16.5" outlineLevel="1" thickBot="1" x14ac:dyDescent="0.3">
      <c r="A182" s="59" t="s">
        <v>11</v>
      </c>
      <c r="B182" s="65" t="s">
        <v>10</v>
      </c>
      <c r="C182" s="66" t="s">
        <v>70</v>
      </c>
      <c r="D182" s="18" t="s">
        <v>5</v>
      </c>
      <c r="E182" s="21">
        <f t="shared" ref="E182:J182" si="41">SUM(E183:E186)</f>
        <v>0</v>
      </c>
      <c r="F182" s="21">
        <f t="shared" si="41"/>
        <v>0</v>
      </c>
      <c r="G182" s="21">
        <f t="shared" si="41"/>
        <v>0</v>
      </c>
      <c r="H182" s="21">
        <f t="shared" si="41"/>
        <v>0</v>
      </c>
      <c r="I182" s="21">
        <f t="shared" si="41"/>
        <v>0</v>
      </c>
      <c r="J182" s="21">
        <f t="shared" si="41"/>
        <v>0</v>
      </c>
    </row>
    <row r="183" spans="1:10" ht="16.5" outlineLevel="1" thickBot="1" x14ac:dyDescent="0.3">
      <c r="A183" s="55"/>
      <c r="B183" s="56"/>
      <c r="C183" s="57"/>
      <c r="D183" s="18" t="s">
        <v>68</v>
      </c>
      <c r="E183" s="21">
        <v>0</v>
      </c>
      <c r="F183" s="21">
        <v>0</v>
      </c>
      <c r="G183" s="21">
        <v>0</v>
      </c>
      <c r="H183" s="21">
        <v>0</v>
      </c>
      <c r="I183" s="12">
        <v>0</v>
      </c>
      <c r="J183" s="12">
        <f>SUM(E183:I183)</f>
        <v>0</v>
      </c>
    </row>
    <row r="184" spans="1:10" ht="16.5" outlineLevel="1" thickBot="1" x14ac:dyDescent="0.3">
      <c r="A184" s="55"/>
      <c r="B184" s="56"/>
      <c r="C184" s="57"/>
      <c r="D184" s="18" t="s">
        <v>4</v>
      </c>
      <c r="E184" s="21">
        <v>0</v>
      </c>
      <c r="F184" s="21">
        <v>0</v>
      </c>
      <c r="G184" s="21">
        <v>0</v>
      </c>
      <c r="H184" s="21">
        <v>0</v>
      </c>
      <c r="I184" s="12">
        <v>0</v>
      </c>
      <c r="J184" s="12">
        <f>SUM(E184:I184)</f>
        <v>0</v>
      </c>
    </row>
    <row r="185" spans="1:10" ht="16.5" outlineLevel="1" thickBot="1" x14ac:dyDescent="0.3">
      <c r="A185" s="55"/>
      <c r="B185" s="56"/>
      <c r="C185" s="57"/>
      <c r="D185" s="18" t="s">
        <v>3</v>
      </c>
      <c r="E185" s="21">
        <v>0</v>
      </c>
      <c r="F185" s="21">
        <v>0</v>
      </c>
      <c r="G185" s="21">
        <v>0</v>
      </c>
      <c r="H185" s="21">
        <v>0</v>
      </c>
      <c r="I185" s="12">
        <v>0</v>
      </c>
      <c r="J185" s="12">
        <f>SUM(E185:I185)</f>
        <v>0</v>
      </c>
    </row>
    <row r="186" spans="1:10" ht="16.5" outlineLevel="1" thickBot="1" x14ac:dyDescent="0.3">
      <c r="A186" s="55"/>
      <c r="B186" s="56"/>
      <c r="C186" s="58"/>
      <c r="D186" s="22" t="s">
        <v>2</v>
      </c>
      <c r="E186" s="21">
        <v>0</v>
      </c>
      <c r="F186" s="21">
        <v>0</v>
      </c>
      <c r="G186" s="21">
        <v>0</v>
      </c>
      <c r="H186" s="21">
        <v>0</v>
      </c>
      <c r="I186" s="12">
        <v>0</v>
      </c>
      <c r="J186" s="12">
        <f>SUM(E186:I186)</f>
        <v>0</v>
      </c>
    </row>
    <row r="187" spans="1:10" ht="16.5" outlineLevel="1" thickBot="1" x14ac:dyDescent="0.3">
      <c r="A187" s="59" t="s">
        <v>80</v>
      </c>
      <c r="B187" s="65" t="s">
        <v>9</v>
      </c>
      <c r="C187" s="66" t="s">
        <v>70</v>
      </c>
      <c r="D187" s="18" t="s">
        <v>5</v>
      </c>
      <c r="E187" s="21">
        <f t="shared" ref="E187:J187" si="42">SUM(E188:E191)</f>
        <v>0</v>
      </c>
      <c r="F187" s="21">
        <f t="shared" si="42"/>
        <v>0</v>
      </c>
      <c r="G187" s="21">
        <f t="shared" si="42"/>
        <v>0</v>
      </c>
      <c r="H187" s="21">
        <f t="shared" si="42"/>
        <v>9854.4</v>
      </c>
      <c r="I187" s="21">
        <f t="shared" si="42"/>
        <v>9854.4</v>
      </c>
      <c r="J187" s="21">
        <f t="shared" si="42"/>
        <v>19708.8</v>
      </c>
    </row>
    <row r="188" spans="1:10" ht="16.5" outlineLevel="1" thickBot="1" x14ac:dyDescent="0.3">
      <c r="A188" s="55"/>
      <c r="B188" s="56"/>
      <c r="C188" s="57"/>
      <c r="D188" s="18" t="s">
        <v>68</v>
      </c>
      <c r="E188" s="21">
        <v>0</v>
      </c>
      <c r="F188" s="21">
        <v>0</v>
      </c>
      <c r="G188" s="21">
        <v>0</v>
      </c>
      <c r="H188" s="21">
        <v>9854.4</v>
      </c>
      <c r="I188" s="12">
        <v>9854.4</v>
      </c>
      <c r="J188" s="12">
        <f>SUM(E188:I188)</f>
        <v>19708.8</v>
      </c>
    </row>
    <row r="189" spans="1:10" ht="16.5" outlineLevel="1" thickBot="1" x14ac:dyDescent="0.3">
      <c r="A189" s="55"/>
      <c r="B189" s="56"/>
      <c r="C189" s="57"/>
      <c r="D189" s="18" t="s">
        <v>4</v>
      </c>
      <c r="E189" s="21">
        <v>0</v>
      </c>
      <c r="F189" s="21">
        <v>0</v>
      </c>
      <c r="G189" s="21">
        <v>0</v>
      </c>
      <c r="H189" s="21">
        <v>0</v>
      </c>
      <c r="I189" s="12">
        <v>0</v>
      </c>
      <c r="J189" s="12">
        <f>SUM(E189:I189)</f>
        <v>0</v>
      </c>
    </row>
    <row r="190" spans="1:10" ht="16.5" outlineLevel="1" thickBot="1" x14ac:dyDescent="0.3">
      <c r="A190" s="55"/>
      <c r="B190" s="56"/>
      <c r="C190" s="57"/>
      <c r="D190" s="18" t="s">
        <v>3</v>
      </c>
      <c r="E190" s="21">
        <v>0</v>
      </c>
      <c r="F190" s="21">
        <v>0</v>
      </c>
      <c r="G190" s="21">
        <v>0</v>
      </c>
      <c r="H190" s="21">
        <v>0</v>
      </c>
      <c r="I190" s="12">
        <v>0</v>
      </c>
      <c r="J190" s="12">
        <f>SUM(E190:I190)</f>
        <v>0</v>
      </c>
    </row>
    <row r="191" spans="1:10" ht="67.5" customHeight="1" outlineLevel="1" thickBot="1" x14ac:dyDescent="0.3">
      <c r="A191" s="55"/>
      <c r="B191" s="56"/>
      <c r="C191" s="58"/>
      <c r="D191" s="22" t="s">
        <v>2</v>
      </c>
      <c r="E191" s="21">
        <v>0</v>
      </c>
      <c r="F191" s="21">
        <v>0</v>
      </c>
      <c r="G191" s="21">
        <v>0</v>
      </c>
      <c r="H191" s="21">
        <v>0</v>
      </c>
      <c r="I191" s="12">
        <v>0</v>
      </c>
      <c r="J191" s="12">
        <f>SUM(E191:I191)</f>
        <v>0</v>
      </c>
    </row>
    <row r="192" spans="1:10" ht="16.5" outlineLevel="1" thickBot="1" x14ac:dyDescent="0.3">
      <c r="A192" s="59" t="s">
        <v>79</v>
      </c>
      <c r="B192" s="65" t="s">
        <v>81</v>
      </c>
      <c r="C192" s="66" t="s">
        <v>70</v>
      </c>
      <c r="D192" s="18" t="s">
        <v>5</v>
      </c>
      <c r="E192" s="21">
        <f t="shared" ref="E192:J192" si="43">SUM(E193:E196)</f>
        <v>2094.4</v>
      </c>
      <c r="F192" s="21">
        <f t="shared" si="43"/>
        <v>2094.4</v>
      </c>
      <c r="G192" s="21">
        <f t="shared" si="43"/>
        <v>2094.4</v>
      </c>
      <c r="H192" s="21">
        <f t="shared" si="43"/>
        <v>0</v>
      </c>
      <c r="I192" s="21">
        <f t="shared" si="43"/>
        <v>0</v>
      </c>
      <c r="J192" s="21">
        <f t="shared" si="43"/>
        <v>6283.2</v>
      </c>
    </row>
    <row r="193" spans="1:10" ht="16.5" outlineLevel="1" thickBot="1" x14ac:dyDescent="0.3">
      <c r="A193" s="55"/>
      <c r="B193" s="56"/>
      <c r="C193" s="57"/>
      <c r="D193" s="18" t="s">
        <v>68</v>
      </c>
      <c r="E193" s="21">
        <v>20.9</v>
      </c>
      <c r="F193" s="21">
        <v>20.9</v>
      </c>
      <c r="G193" s="21">
        <v>20.9</v>
      </c>
      <c r="H193" s="21">
        <v>0</v>
      </c>
      <c r="I193" s="12">
        <v>0</v>
      </c>
      <c r="J193" s="12">
        <f>SUM(E193:I193)</f>
        <v>62.699999999999996</v>
      </c>
    </row>
    <row r="194" spans="1:10" ht="16.5" outlineLevel="1" thickBot="1" x14ac:dyDescent="0.3">
      <c r="A194" s="55"/>
      <c r="B194" s="56"/>
      <c r="C194" s="57"/>
      <c r="D194" s="18" t="s">
        <v>4</v>
      </c>
      <c r="E194" s="21">
        <v>0</v>
      </c>
      <c r="F194" s="21">
        <v>0</v>
      </c>
      <c r="G194" s="21">
        <v>0</v>
      </c>
      <c r="H194" s="21">
        <v>0</v>
      </c>
      <c r="I194" s="12">
        <v>0</v>
      </c>
      <c r="J194" s="12">
        <f>SUM(E194:I194)</f>
        <v>0</v>
      </c>
    </row>
    <row r="195" spans="1:10" ht="16.5" outlineLevel="1" thickBot="1" x14ac:dyDescent="0.3">
      <c r="A195" s="55"/>
      <c r="B195" s="56"/>
      <c r="C195" s="57"/>
      <c r="D195" s="18" t="s">
        <v>3</v>
      </c>
      <c r="E195" s="21">
        <v>2073.5</v>
      </c>
      <c r="F195" s="21">
        <v>2073.5</v>
      </c>
      <c r="G195" s="21">
        <v>2073.5</v>
      </c>
      <c r="H195" s="21">
        <v>0</v>
      </c>
      <c r="I195" s="12">
        <v>0</v>
      </c>
      <c r="J195" s="12">
        <f>SUM(E195:I195)</f>
        <v>6220.5</v>
      </c>
    </row>
    <row r="196" spans="1:10" ht="121.15" customHeight="1" outlineLevel="1" thickBot="1" x14ac:dyDescent="0.3">
      <c r="A196" s="55"/>
      <c r="B196" s="56"/>
      <c r="C196" s="58"/>
      <c r="D196" s="22" t="s">
        <v>2</v>
      </c>
      <c r="E196" s="21">
        <v>0</v>
      </c>
      <c r="F196" s="21">
        <v>0</v>
      </c>
      <c r="G196" s="21">
        <v>0</v>
      </c>
      <c r="H196" s="21">
        <v>0</v>
      </c>
      <c r="I196" s="12">
        <v>0</v>
      </c>
      <c r="J196" s="12">
        <f>SUM(E196:I196)</f>
        <v>0</v>
      </c>
    </row>
    <row r="197" spans="1:10" ht="18.75" customHeight="1" outlineLevel="1" thickBot="1" x14ac:dyDescent="0.3">
      <c r="A197" s="59" t="s">
        <v>95</v>
      </c>
      <c r="B197" s="65" t="s">
        <v>73</v>
      </c>
      <c r="C197" s="66" t="s">
        <v>70</v>
      </c>
      <c r="D197" s="18" t="s">
        <v>5</v>
      </c>
      <c r="E197" s="21">
        <f t="shared" ref="E197:J197" si="44">SUM(E198:E201)</f>
        <v>6586.0999999999995</v>
      </c>
      <c r="F197" s="21">
        <f t="shared" si="44"/>
        <v>0</v>
      </c>
      <c r="G197" s="21">
        <f t="shared" si="44"/>
        <v>0</v>
      </c>
      <c r="H197" s="21">
        <f t="shared" si="44"/>
        <v>0</v>
      </c>
      <c r="I197" s="21">
        <f t="shared" si="44"/>
        <v>0</v>
      </c>
      <c r="J197" s="21">
        <f t="shared" si="44"/>
        <v>6586.0999999999995</v>
      </c>
    </row>
    <row r="198" spans="1:10" ht="16.5" outlineLevel="1" thickBot="1" x14ac:dyDescent="0.3">
      <c r="A198" s="55"/>
      <c r="B198" s="56"/>
      <c r="C198" s="57"/>
      <c r="D198" s="18" t="s">
        <v>68</v>
      </c>
      <c r="E198" s="21">
        <v>0.7</v>
      </c>
      <c r="F198" s="21">
        <v>0</v>
      </c>
      <c r="G198" s="21">
        <v>0</v>
      </c>
      <c r="H198" s="21">
        <v>0</v>
      </c>
      <c r="I198" s="12">
        <v>0</v>
      </c>
      <c r="J198" s="12">
        <f>SUM(E198:I198)</f>
        <v>0.7</v>
      </c>
    </row>
    <row r="199" spans="1:10" ht="18" customHeight="1" outlineLevel="1" thickBot="1" x14ac:dyDescent="0.3">
      <c r="A199" s="55"/>
      <c r="B199" s="56"/>
      <c r="C199" s="57"/>
      <c r="D199" s="18" t="s">
        <v>4</v>
      </c>
      <c r="E199" s="21">
        <f>5.1+6316.9</f>
        <v>6322</v>
      </c>
      <c r="F199" s="21">
        <v>0</v>
      </c>
      <c r="G199" s="21">
        <v>0</v>
      </c>
      <c r="H199" s="21">
        <v>0</v>
      </c>
      <c r="I199" s="12">
        <v>0</v>
      </c>
      <c r="J199" s="12">
        <f>SUM(E199:I199)</f>
        <v>6322</v>
      </c>
    </row>
    <row r="200" spans="1:10" ht="18" customHeight="1" outlineLevel="1" thickBot="1" x14ac:dyDescent="0.3">
      <c r="A200" s="55"/>
      <c r="B200" s="56"/>
      <c r="C200" s="57"/>
      <c r="D200" s="18" t="s">
        <v>3</v>
      </c>
      <c r="E200" s="21">
        <f>263.2+0.2</f>
        <v>263.39999999999998</v>
      </c>
      <c r="F200" s="21">
        <v>0</v>
      </c>
      <c r="G200" s="21">
        <v>0</v>
      </c>
      <c r="H200" s="21">
        <v>0</v>
      </c>
      <c r="I200" s="12">
        <v>0</v>
      </c>
      <c r="J200" s="12">
        <f>SUM(E200:I200)</f>
        <v>263.39999999999998</v>
      </c>
    </row>
    <row r="201" spans="1:10" ht="138" customHeight="1" outlineLevel="1" thickBot="1" x14ac:dyDescent="0.3">
      <c r="A201" s="55"/>
      <c r="B201" s="56"/>
      <c r="C201" s="58"/>
      <c r="D201" s="22" t="s">
        <v>2</v>
      </c>
      <c r="E201" s="21">
        <v>0</v>
      </c>
      <c r="F201" s="21">
        <v>0</v>
      </c>
      <c r="G201" s="21">
        <v>0</v>
      </c>
      <c r="H201" s="21">
        <v>0</v>
      </c>
      <c r="I201" s="12">
        <v>0</v>
      </c>
      <c r="J201" s="12">
        <f>SUM(E201:I201)</f>
        <v>0</v>
      </c>
    </row>
    <row r="202" spans="1:10" ht="16.5" outlineLevel="1" thickBot="1" x14ac:dyDescent="0.3">
      <c r="A202" s="112" t="s">
        <v>8</v>
      </c>
      <c r="B202" s="113"/>
      <c r="C202" s="118" t="s">
        <v>70</v>
      </c>
      <c r="D202" s="37" t="s">
        <v>5</v>
      </c>
      <c r="E202" s="38">
        <f t="shared" ref="E202:J202" si="45">SUM(E203:E206)</f>
        <v>35942.000000000007</v>
      </c>
      <c r="F202" s="38">
        <f t="shared" si="45"/>
        <v>29355.9</v>
      </c>
      <c r="G202" s="38">
        <f t="shared" si="45"/>
        <v>29355.9</v>
      </c>
      <c r="H202" s="38">
        <f t="shared" si="45"/>
        <v>22924.699999999997</v>
      </c>
      <c r="I202" s="38">
        <f t="shared" si="45"/>
        <v>22924.699999999997</v>
      </c>
      <c r="J202" s="38">
        <f t="shared" si="45"/>
        <v>140503.19999999998</v>
      </c>
    </row>
    <row r="203" spans="1:10" ht="16.5" outlineLevel="1" thickBot="1" x14ac:dyDescent="0.3">
      <c r="A203" s="114"/>
      <c r="B203" s="115"/>
      <c r="C203" s="119"/>
      <c r="D203" s="39" t="s">
        <v>68</v>
      </c>
      <c r="E203" s="38">
        <f>E173+E178+E183+E188+E193+E198</f>
        <v>27283.100000000002</v>
      </c>
      <c r="F203" s="38">
        <f>F173+F178+F183+F188+F193+F198</f>
        <v>27282.400000000001</v>
      </c>
      <c r="G203" s="38">
        <f>G173+G178+G183+G188+G193+G198</f>
        <v>27282.400000000001</v>
      </c>
      <c r="H203" s="38">
        <f>H173+H178+H183+H188+H193+H198</f>
        <v>22924.699999999997</v>
      </c>
      <c r="I203" s="38">
        <f>I173+I178+I183+I188+I193+I198</f>
        <v>22924.699999999997</v>
      </c>
      <c r="J203" s="38">
        <f>SUM(E203:I203)</f>
        <v>127697.29999999999</v>
      </c>
    </row>
    <row r="204" spans="1:10" ht="16.5" outlineLevel="1" thickBot="1" x14ac:dyDescent="0.3">
      <c r="A204" s="114"/>
      <c r="B204" s="115"/>
      <c r="C204" s="119"/>
      <c r="D204" s="37" t="s">
        <v>4</v>
      </c>
      <c r="E204" s="38">
        <f t="shared" ref="E204:I206" si="46">E174+E179+E184+E189+E194+E199</f>
        <v>6322</v>
      </c>
      <c r="F204" s="38">
        <f t="shared" si="46"/>
        <v>0</v>
      </c>
      <c r="G204" s="38">
        <f t="shared" si="46"/>
        <v>0</v>
      </c>
      <c r="H204" s="38">
        <f t="shared" si="46"/>
        <v>0</v>
      </c>
      <c r="I204" s="38">
        <f t="shared" si="46"/>
        <v>0</v>
      </c>
      <c r="J204" s="38">
        <f>SUM(E204:I204)</f>
        <v>6322</v>
      </c>
    </row>
    <row r="205" spans="1:10" ht="16.5" outlineLevel="1" thickBot="1" x14ac:dyDescent="0.3">
      <c r="A205" s="114"/>
      <c r="B205" s="115"/>
      <c r="C205" s="119"/>
      <c r="D205" s="37" t="s">
        <v>3</v>
      </c>
      <c r="E205" s="38">
        <f>E175+E180+E185+E190+E195+E200</f>
        <v>2336.9</v>
      </c>
      <c r="F205" s="38">
        <f>F175+F180+F185+F190+F195+F200</f>
        <v>2073.5</v>
      </c>
      <c r="G205" s="38">
        <f>G175+G180+G185+G190+G195+G200</f>
        <v>2073.5</v>
      </c>
      <c r="H205" s="38">
        <f>H175+H180+H185+H190+H195+H200</f>
        <v>0</v>
      </c>
      <c r="I205" s="38">
        <f>I175+I180+I185+I190+I195+I200</f>
        <v>0</v>
      </c>
      <c r="J205" s="38">
        <f>SUM(E205:I205)</f>
        <v>6483.9</v>
      </c>
    </row>
    <row r="206" spans="1:10" ht="16.5" outlineLevel="1" thickBot="1" x14ac:dyDescent="0.3">
      <c r="A206" s="114"/>
      <c r="B206" s="115"/>
      <c r="C206" s="120"/>
      <c r="D206" s="37" t="s">
        <v>2</v>
      </c>
      <c r="E206" s="38">
        <f t="shared" si="46"/>
        <v>0</v>
      </c>
      <c r="F206" s="38">
        <f t="shared" si="46"/>
        <v>0</v>
      </c>
      <c r="G206" s="38">
        <f t="shared" si="46"/>
        <v>0</v>
      </c>
      <c r="H206" s="38">
        <f t="shared" si="46"/>
        <v>0</v>
      </c>
      <c r="I206" s="38">
        <f t="shared" si="46"/>
        <v>0</v>
      </c>
      <c r="J206" s="38">
        <f>SUM(E206:I206)</f>
        <v>0</v>
      </c>
    </row>
    <row r="207" spans="1:10" ht="16.5" thickBot="1" x14ac:dyDescent="0.3">
      <c r="A207" s="127" t="s">
        <v>7</v>
      </c>
      <c r="B207" s="127"/>
      <c r="C207" s="128" t="s">
        <v>70</v>
      </c>
      <c r="D207" s="22" t="s">
        <v>5</v>
      </c>
      <c r="E207" s="21">
        <f t="shared" ref="E207:J207" si="47">SUM(E208:E211)</f>
        <v>1104446.8</v>
      </c>
      <c r="F207" s="21">
        <f t="shared" si="47"/>
        <v>1093846.8999999999</v>
      </c>
      <c r="G207" s="21">
        <f t="shared" si="47"/>
        <v>1118659</v>
      </c>
      <c r="H207" s="21">
        <f t="shared" si="47"/>
        <v>1001695.7000000001</v>
      </c>
      <c r="I207" s="21">
        <f t="shared" si="47"/>
        <v>1001695.7000000001</v>
      </c>
      <c r="J207" s="21">
        <f t="shared" si="47"/>
        <v>5320344.1000000006</v>
      </c>
    </row>
    <row r="208" spans="1:10" ht="16.5" thickBot="1" x14ac:dyDescent="0.3">
      <c r="A208" s="127"/>
      <c r="B208" s="127"/>
      <c r="C208" s="128"/>
      <c r="D208" s="18" t="s">
        <v>68</v>
      </c>
      <c r="E208" s="21">
        <f>E157+E203</f>
        <v>346080.79999999993</v>
      </c>
      <c r="F208" s="21">
        <f>F157+F203</f>
        <v>303973.39999999997</v>
      </c>
      <c r="G208" s="21">
        <f>G157+G203</f>
        <v>295976.60000000003</v>
      </c>
      <c r="H208" s="21">
        <f>H157+H203</f>
        <v>278060.79999999999</v>
      </c>
      <c r="I208" s="21">
        <f>I157+I203</f>
        <v>278060.79999999999</v>
      </c>
      <c r="J208" s="12">
        <f>SUM(E208:I208)</f>
        <v>1502152.4000000001</v>
      </c>
    </row>
    <row r="209" spans="1:10" ht="16.5" thickBot="1" x14ac:dyDescent="0.3">
      <c r="A209" s="127"/>
      <c r="B209" s="127"/>
      <c r="C209" s="128"/>
      <c r="D209" s="22" t="s">
        <v>4</v>
      </c>
      <c r="E209" s="21">
        <f t="shared" ref="E209:I211" si="48">E158+E204</f>
        <v>63559.200000000004</v>
      </c>
      <c r="F209" s="21">
        <f t="shared" si="48"/>
        <v>60644.600000000006</v>
      </c>
      <c r="G209" s="21">
        <f t="shared" si="48"/>
        <v>54194.7</v>
      </c>
      <c r="H209" s="21">
        <f t="shared" si="48"/>
        <v>60725.8</v>
      </c>
      <c r="I209" s="21">
        <f t="shared" si="48"/>
        <v>60725.8</v>
      </c>
      <c r="J209" s="12">
        <f>SUM(E209:I209)</f>
        <v>299850.09999999998</v>
      </c>
    </row>
    <row r="210" spans="1:10" ht="16.5" thickBot="1" x14ac:dyDescent="0.3">
      <c r="A210" s="127"/>
      <c r="B210" s="127"/>
      <c r="C210" s="128"/>
      <c r="D210" s="22" t="s">
        <v>3</v>
      </c>
      <c r="E210" s="21">
        <f t="shared" si="48"/>
        <v>694806.80000000016</v>
      </c>
      <c r="F210" s="21">
        <f t="shared" si="48"/>
        <v>729228.9</v>
      </c>
      <c r="G210" s="21">
        <f t="shared" si="48"/>
        <v>768487.7</v>
      </c>
      <c r="H210" s="21">
        <f t="shared" si="48"/>
        <v>662909.10000000009</v>
      </c>
      <c r="I210" s="21">
        <f t="shared" si="48"/>
        <v>662909.10000000009</v>
      </c>
      <c r="J210" s="12">
        <f>SUM(E210:I210)</f>
        <v>3518341.6000000006</v>
      </c>
    </row>
    <row r="211" spans="1:10" ht="16.5" thickBot="1" x14ac:dyDescent="0.3">
      <c r="A211" s="127"/>
      <c r="B211" s="127"/>
      <c r="C211" s="129"/>
      <c r="D211" s="22" t="s">
        <v>2</v>
      </c>
      <c r="E211" s="21">
        <f t="shared" si="48"/>
        <v>0</v>
      </c>
      <c r="F211" s="21">
        <f t="shared" si="48"/>
        <v>0</v>
      </c>
      <c r="G211" s="21">
        <f t="shared" si="48"/>
        <v>0</v>
      </c>
      <c r="H211" s="21">
        <f t="shared" si="48"/>
        <v>0</v>
      </c>
      <c r="I211" s="21">
        <f t="shared" si="48"/>
        <v>0</v>
      </c>
      <c r="J211" s="12">
        <f>SUM(E211:I211)</f>
        <v>0</v>
      </c>
    </row>
    <row r="212" spans="1:10" ht="16.5" thickBot="1" x14ac:dyDescent="0.3">
      <c r="A212" s="127"/>
      <c r="B212" s="127"/>
      <c r="C212" s="130" t="s">
        <v>71</v>
      </c>
      <c r="D212" s="22" t="s">
        <v>5</v>
      </c>
      <c r="E212" s="21">
        <f t="shared" ref="E212:J212" si="49">SUM(E213:E216)</f>
        <v>352</v>
      </c>
      <c r="F212" s="21">
        <f t="shared" si="49"/>
        <v>352</v>
      </c>
      <c r="G212" s="21">
        <f t="shared" si="49"/>
        <v>352</v>
      </c>
      <c r="H212" s="21">
        <f t="shared" si="49"/>
        <v>352</v>
      </c>
      <c r="I212" s="21">
        <f t="shared" si="49"/>
        <v>352</v>
      </c>
      <c r="J212" s="21">
        <f t="shared" si="49"/>
        <v>1760</v>
      </c>
    </row>
    <row r="213" spans="1:10" ht="16.5" thickBot="1" x14ac:dyDescent="0.3">
      <c r="A213" s="127"/>
      <c r="B213" s="127"/>
      <c r="C213" s="128"/>
      <c r="D213" s="18" t="s">
        <v>68</v>
      </c>
      <c r="E213" s="21">
        <f>E162</f>
        <v>352</v>
      </c>
      <c r="F213" s="21">
        <f>F162</f>
        <v>352</v>
      </c>
      <c r="G213" s="21">
        <f>G162</f>
        <v>352</v>
      </c>
      <c r="H213" s="21">
        <f>H162</f>
        <v>352</v>
      </c>
      <c r="I213" s="21">
        <f>I162</f>
        <v>352</v>
      </c>
      <c r="J213" s="12">
        <f>SUM(E213:I213)</f>
        <v>1760</v>
      </c>
    </row>
    <row r="214" spans="1:10" ht="16.5" thickBot="1" x14ac:dyDescent="0.3">
      <c r="A214" s="127"/>
      <c r="B214" s="127"/>
      <c r="C214" s="128"/>
      <c r="D214" s="22" t="s">
        <v>4</v>
      </c>
      <c r="E214" s="21">
        <f t="shared" ref="E214:I216" si="50">E163</f>
        <v>0</v>
      </c>
      <c r="F214" s="21">
        <f t="shared" si="50"/>
        <v>0</v>
      </c>
      <c r="G214" s="21">
        <f t="shared" si="50"/>
        <v>0</v>
      </c>
      <c r="H214" s="21">
        <f t="shared" si="50"/>
        <v>0</v>
      </c>
      <c r="I214" s="21">
        <f t="shared" si="50"/>
        <v>0</v>
      </c>
      <c r="J214" s="12">
        <f>SUM(E214:I214)</f>
        <v>0</v>
      </c>
    </row>
    <row r="215" spans="1:10" ht="16.5" thickBot="1" x14ac:dyDescent="0.3">
      <c r="A215" s="127"/>
      <c r="B215" s="127"/>
      <c r="C215" s="128"/>
      <c r="D215" s="22" t="s">
        <v>3</v>
      </c>
      <c r="E215" s="21">
        <f t="shared" si="50"/>
        <v>0</v>
      </c>
      <c r="F215" s="21">
        <f t="shared" si="50"/>
        <v>0</v>
      </c>
      <c r="G215" s="21">
        <f t="shared" si="50"/>
        <v>0</v>
      </c>
      <c r="H215" s="21">
        <f t="shared" si="50"/>
        <v>0</v>
      </c>
      <c r="I215" s="21">
        <f t="shared" si="50"/>
        <v>0</v>
      </c>
      <c r="J215" s="12">
        <f>SUM(E215:I215)</f>
        <v>0</v>
      </c>
    </row>
    <row r="216" spans="1:10" ht="16.5" thickBot="1" x14ac:dyDescent="0.3">
      <c r="A216" s="127"/>
      <c r="B216" s="127"/>
      <c r="C216" s="129"/>
      <c r="D216" s="22" t="s">
        <v>2</v>
      </c>
      <c r="E216" s="21">
        <f t="shared" si="50"/>
        <v>0</v>
      </c>
      <c r="F216" s="21">
        <f t="shared" si="50"/>
        <v>0</v>
      </c>
      <c r="G216" s="21">
        <f t="shared" si="50"/>
        <v>0</v>
      </c>
      <c r="H216" s="21">
        <f t="shared" si="50"/>
        <v>0</v>
      </c>
      <c r="I216" s="21">
        <f t="shared" si="50"/>
        <v>0</v>
      </c>
      <c r="J216" s="12">
        <f>SUM(E216:I216)</f>
        <v>0</v>
      </c>
    </row>
    <row r="217" spans="1:10" ht="16.5" thickBot="1" x14ac:dyDescent="0.3">
      <c r="A217" s="127"/>
      <c r="B217" s="127"/>
      <c r="C217" s="131" t="s">
        <v>6</v>
      </c>
      <c r="D217" s="22" t="s">
        <v>5</v>
      </c>
      <c r="E217" s="21">
        <f t="shared" ref="E217:J217" si="51">SUM(E218:E221)</f>
        <v>1104798.8</v>
      </c>
      <c r="F217" s="21">
        <f t="shared" si="51"/>
        <v>1094198.8999999999</v>
      </c>
      <c r="G217" s="21">
        <f t="shared" si="51"/>
        <v>1119011</v>
      </c>
      <c r="H217" s="21">
        <f t="shared" si="51"/>
        <v>1002047.7000000001</v>
      </c>
      <c r="I217" s="21">
        <f t="shared" si="51"/>
        <v>1002047.7000000001</v>
      </c>
      <c r="J217" s="21">
        <f t="shared" si="51"/>
        <v>5322104.1000000006</v>
      </c>
    </row>
    <row r="218" spans="1:10" ht="16.5" thickBot="1" x14ac:dyDescent="0.3">
      <c r="A218" s="127"/>
      <c r="B218" s="127"/>
      <c r="C218" s="132"/>
      <c r="D218" s="18" t="s">
        <v>68</v>
      </c>
      <c r="E218" s="21">
        <f>E208+E213</f>
        <v>346432.79999999993</v>
      </c>
      <c r="F218" s="21">
        <f>F208+F213</f>
        <v>304325.39999999997</v>
      </c>
      <c r="G218" s="21">
        <f>G208+G213</f>
        <v>296328.60000000003</v>
      </c>
      <c r="H218" s="21">
        <f>H208+H213</f>
        <v>278412.79999999999</v>
      </c>
      <c r="I218" s="21">
        <f>I208+I213</f>
        <v>278412.79999999999</v>
      </c>
      <c r="J218" s="12">
        <f>SUM(E218:I218)</f>
        <v>1503912.4000000001</v>
      </c>
    </row>
    <row r="219" spans="1:10" ht="16.5" thickBot="1" x14ac:dyDescent="0.3">
      <c r="A219" s="127"/>
      <c r="B219" s="127"/>
      <c r="C219" s="132"/>
      <c r="D219" s="22" t="s">
        <v>4</v>
      </c>
      <c r="E219" s="21">
        <f t="shared" ref="E219:I221" si="52">E209+E214</f>
        <v>63559.200000000004</v>
      </c>
      <c r="F219" s="21">
        <f t="shared" si="52"/>
        <v>60644.600000000006</v>
      </c>
      <c r="G219" s="21">
        <f t="shared" si="52"/>
        <v>54194.7</v>
      </c>
      <c r="H219" s="21">
        <f t="shared" si="52"/>
        <v>60725.8</v>
      </c>
      <c r="I219" s="21">
        <f t="shared" si="52"/>
        <v>60725.8</v>
      </c>
      <c r="J219" s="12">
        <f>SUM(E219:I219)</f>
        <v>299850.09999999998</v>
      </c>
    </row>
    <row r="220" spans="1:10" ht="16.5" thickBot="1" x14ac:dyDescent="0.3">
      <c r="A220" s="127"/>
      <c r="B220" s="127"/>
      <c r="C220" s="132"/>
      <c r="D220" s="22" t="s">
        <v>3</v>
      </c>
      <c r="E220" s="21">
        <f t="shared" si="52"/>
        <v>694806.80000000016</v>
      </c>
      <c r="F220" s="21">
        <f t="shared" si="52"/>
        <v>729228.9</v>
      </c>
      <c r="G220" s="21">
        <f t="shared" si="52"/>
        <v>768487.7</v>
      </c>
      <c r="H220" s="21">
        <f t="shared" si="52"/>
        <v>662909.10000000009</v>
      </c>
      <c r="I220" s="21">
        <f>I210+I215</f>
        <v>662909.10000000009</v>
      </c>
      <c r="J220" s="12">
        <f>SUM(E220:I220)</f>
        <v>3518341.6000000006</v>
      </c>
    </row>
    <row r="221" spans="1:10" ht="16.5" thickBot="1" x14ac:dyDescent="0.3">
      <c r="A221" s="127"/>
      <c r="B221" s="127"/>
      <c r="C221" s="133"/>
      <c r="D221" s="22" t="s">
        <v>2</v>
      </c>
      <c r="E221" s="21">
        <f t="shared" si="52"/>
        <v>0</v>
      </c>
      <c r="F221" s="21">
        <f t="shared" si="52"/>
        <v>0</v>
      </c>
      <c r="G221" s="21">
        <f t="shared" si="52"/>
        <v>0</v>
      </c>
      <c r="H221" s="21">
        <f t="shared" si="52"/>
        <v>0</v>
      </c>
      <c r="I221" s="21">
        <f t="shared" si="52"/>
        <v>0</v>
      </c>
      <c r="J221" s="12">
        <f>SUM(E221:I221)</f>
        <v>0</v>
      </c>
    </row>
    <row r="222" spans="1:10" x14ac:dyDescent="0.25">
      <c r="A222" s="41"/>
      <c r="B222" s="42"/>
      <c r="C222" s="43"/>
      <c r="D222" s="43"/>
      <c r="E222" s="42"/>
      <c r="F222" s="42"/>
      <c r="G222" s="42"/>
      <c r="H222" s="42"/>
      <c r="I222" s="40"/>
      <c r="J222" s="40"/>
    </row>
    <row r="223" spans="1:10" ht="16.5" x14ac:dyDescent="0.25">
      <c r="A223" s="44" t="s">
        <v>1</v>
      </c>
      <c r="B223" s="42"/>
      <c r="C223" s="43"/>
      <c r="D223" s="43"/>
      <c r="E223" s="42"/>
      <c r="F223" s="42"/>
      <c r="G223" s="42"/>
      <c r="H223" s="42"/>
      <c r="I223" s="40"/>
      <c r="J223" s="40"/>
    </row>
    <row r="224" spans="1:10" ht="16.5" x14ac:dyDescent="0.25">
      <c r="A224" s="45" t="s">
        <v>96</v>
      </c>
      <c r="B224" s="42"/>
      <c r="C224" s="43"/>
      <c r="D224" s="43"/>
      <c r="E224" s="42"/>
      <c r="F224" s="42"/>
      <c r="G224" s="42"/>
      <c r="H224" s="42"/>
      <c r="I224" s="40"/>
      <c r="J224" s="40"/>
    </row>
    <row r="225" spans="1:10" ht="15.75" x14ac:dyDescent="0.25">
      <c r="A225" s="46" t="s">
        <v>82</v>
      </c>
      <c r="B225" s="42"/>
      <c r="C225" s="43"/>
      <c r="D225" s="43"/>
      <c r="E225" s="42"/>
      <c r="F225" s="42"/>
      <c r="G225" s="42"/>
      <c r="H225" s="42"/>
      <c r="I225" s="40"/>
      <c r="J225" s="40"/>
    </row>
    <row r="226" spans="1:10" ht="15.75" x14ac:dyDescent="0.25">
      <c r="A226" s="47" t="s">
        <v>84</v>
      </c>
      <c r="B226" s="48"/>
      <c r="C226" s="48"/>
      <c r="D226" s="48"/>
      <c r="E226" s="42"/>
      <c r="F226" s="42"/>
      <c r="G226" s="42"/>
      <c r="H226" s="42"/>
      <c r="I226" s="40"/>
      <c r="J226" s="40"/>
    </row>
    <row r="227" spans="1:10" ht="33" customHeight="1" x14ac:dyDescent="0.25">
      <c r="A227" s="126" t="s">
        <v>85</v>
      </c>
      <c r="B227" s="126"/>
      <c r="C227" s="126"/>
      <c r="D227" s="126"/>
      <c r="E227" s="126"/>
      <c r="F227" s="126"/>
      <c r="G227" s="126"/>
      <c r="H227" s="126"/>
      <c r="I227" s="126"/>
      <c r="J227" s="1" t="s">
        <v>0</v>
      </c>
    </row>
    <row r="228" spans="1:10" ht="15.75" x14ac:dyDescent="0.25">
      <c r="A228" s="14"/>
      <c r="B228" s="26"/>
      <c r="C228" s="26"/>
      <c r="D228" s="26"/>
      <c r="E228" s="27"/>
      <c r="F228" s="27"/>
      <c r="G228" s="27"/>
      <c r="H228" s="27"/>
      <c r="I228" s="3"/>
    </row>
    <row r="229" spans="1:10" x14ac:dyDescent="0.25">
      <c r="C229" s="15" t="s">
        <v>94</v>
      </c>
      <c r="E229" s="28">
        <f t="shared" ref="E229:J229" si="53">E217-E197-E192-E187-E182-E177-E172-E151-E146-E136-E131-E126-E121-E116-E111-E106-E101-E96-E91-E76-E71-E66-E61-E56-E41-E36-E31-E26-E21-E16-E11</f>
        <v>0</v>
      </c>
      <c r="F229" s="28">
        <f t="shared" si="53"/>
        <v>0</v>
      </c>
      <c r="G229" s="28">
        <f t="shared" si="53"/>
        <v>0</v>
      </c>
      <c r="H229" s="28">
        <f t="shared" si="53"/>
        <v>0</v>
      </c>
      <c r="I229" s="28">
        <f t="shared" si="53"/>
        <v>0</v>
      </c>
      <c r="J229" s="28">
        <f t="shared" si="53"/>
        <v>0</v>
      </c>
    </row>
    <row r="230" spans="1:10" x14ac:dyDescent="0.25">
      <c r="F230" s="28"/>
    </row>
    <row r="231" spans="1:10" x14ac:dyDescent="0.25">
      <c r="F231" s="28"/>
    </row>
  </sheetData>
  <mergeCells count="123">
    <mergeCell ref="A227:I227"/>
    <mergeCell ref="A197:A201"/>
    <mergeCell ref="B197:B201"/>
    <mergeCell ref="C197:C201"/>
    <mergeCell ref="A202:B206"/>
    <mergeCell ref="C202:C206"/>
    <mergeCell ref="A207:B221"/>
    <mergeCell ref="C207:C211"/>
    <mergeCell ref="C212:C216"/>
    <mergeCell ref="C217:C221"/>
    <mergeCell ref="A172:A176"/>
    <mergeCell ref="B172:B176"/>
    <mergeCell ref="C172:C176"/>
    <mergeCell ref="B192:B196"/>
    <mergeCell ref="C192:C196"/>
    <mergeCell ref="A177:A181"/>
    <mergeCell ref="B177:B181"/>
    <mergeCell ref="C177:C181"/>
    <mergeCell ref="A182:A186"/>
    <mergeCell ref="B182:B186"/>
    <mergeCell ref="A187:A191"/>
    <mergeCell ref="B187:B191"/>
    <mergeCell ref="C187:C191"/>
    <mergeCell ref="A192:A196"/>
    <mergeCell ref="C182:C186"/>
    <mergeCell ref="A156:B170"/>
    <mergeCell ref="C156:C160"/>
    <mergeCell ref="C161:C165"/>
    <mergeCell ref="C166:C170"/>
    <mergeCell ref="A171:J171"/>
    <mergeCell ref="B136:B140"/>
    <mergeCell ref="C136:C140"/>
    <mergeCell ref="A151:A155"/>
    <mergeCell ref="B151:B155"/>
    <mergeCell ref="A116:A120"/>
    <mergeCell ref="B116:B120"/>
    <mergeCell ref="C116:C120"/>
    <mergeCell ref="A121:A125"/>
    <mergeCell ref="B121:B125"/>
    <mergeCell ref="C121:C125"/>
    <mergeCell ref="C151:C155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36:A140"/>
    <mergeCell ref="A146:A150"/>
    <mergeCell ref="B146:B150"/>
    <mergeCell ref="C146:C15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46:A60"/>
    <mergeCell ref="B46:B60"/>
    <mergeCell ref="C46:C50"/>
    <mergeCell ref="C51:C55"/>
    <mergeCell ref="C56:C60"/>
    <mergeCell ref="A61:A65"/>
    <mergeCell ref="B61:B65"/>
    <mergeCell ref="C61:C65"/>
    <mergeCell ref="A66:A70"/>
    <mergeCell ref="B66:B70"/>
    <mergeCell ref="C66:C70"/>
    <mergeCell ref="C26:C30"/>
    <mergeCell ref="A31:A35"/>
    <mergeCell ref="B31:B35"/>
    <mergeCell ref="C31:C35"/>
    <mergeCell ref="A36:A40"/>
    <mergeCell ref="B36:B40"/>
    <mergeCell ref="C36:C40"/>
    <mergeCell ref="A41:A45"/>
    <mergeCell ref="B41:B45"/>
    <mergeCell ref="C41:C45"/>
    <mergeCell ref="A26:A30"/>
    <mergeCell ref="B26:B30"/>
    <mergeCell ref="A1:I1"/>
    <mergeCell ref="A2:I2"/>
    <mergeCell ref="A3:I3"/>
    <mergeCell ref="A4:I4"/>
    <mergeCell ref="A6:A8"/>
    <mergeCell ref="B6:B8"/>
    <mergeCell ref="C6:C8"/>
    <mergeCell ref="D6:D8"/>
    <mergeCell ref="E6:J6"/>
    <mergeCell ref="A10:J10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</mergeCells>
  <printOptions horizontalCentered="1"/>
  <pageMargins left="0.51181102362204722" right="0.51181102362204722" top="0.51181102362204722" bottom="0.55118110236220474" header="0.31496062992125984" footer="0.31496062992125984"/>
  <pageSetup paperSize="9" scale="74" fitToHeight="0" orientation="landscape" r:id="rId1"/>
  <rowBreaks count="8" manualBreakCount="8">
    <brk id="35" max="9" man="1"/>
    <brk id="70" max="9" man="1"/>
    <brk id="95" max="9" man="1"/>
    <brk id="120" max="9" man="1"/>
    <brk id="140" max="9" man="1"/>
    <brk id="170" max="9" man="1"/>
    <brk id="191" max="9" man="1"/>
    <brk id="20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2 к Порядку  07.09.23</vt:lpstr>
      <vt:lpstr>Лист1</vt:lpstr>
      <vt:lpstr>'таблица 2 к Порядку  07.09.23'!Заголовки_для_печати</vt:lpstr>
      <vt:lpstr>'таблица 2 к Порядку  07.09.23'!Область_печати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cbu-39</dc:creator>
  <cp:lastModifiedBy>Nadezda</cp:lastModifiedBy>
  <cp:lastPrinted>2023-09-07T11:19:47Z</cp:lastPrinted>
  <dcterms:created xsi:type="dcterms:W3CDTF">2022-07-21T07:56:49Z</dcterms:created>
  <dcterms:modified xsi:type="dcterms:W3CDTF">2023-12-20T06:24:42Z</dcterms:modified>
</cp:coreProperties>
</file>